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210"/>
  </bookViews>
  <sheets>
    <sheet name="Hellim-Peynir ve Yoğurt Üretimi" sheetId="1" r:id="rId1"/>
    <sheet name="Sığır Sayısı" sheetId="2" r:id="rId2"/>
    <sheet name="Arıcılık" sheetId="3" r:id="rId3"/>
    <sheet name="Et ve Yavru Üretimi" sheetId="4" r:id="rId4"/>
    <sheet name="Süt Üretimi" sheetId="5" r:id="rId5"/>
    <sheet name="Civciv ve Yumurta Üretimi" sheetId="6" r:id="rId6"/>
  </sheets>
  <calcPr calcId="144525"/>
</workbook>
</file>

<file path=xl/calcChain.xml><?xml version="1.0" encoding="utf-8"?>
<calcChain xmlns="http://schemas.openxmlformats.org/spreadsheetml/2006/main">
  <c r="D6" i="6" l="1"/>
  <c r="B6" i="6"/>
  <c r="E21" i="5" l="1"/>
  <c r="D21" i="5"/>
  <c r="C21" i="5"/>
  <c r="F20" i="5"/>
  <c r="F19" i="5"/>
  <c r="F18" i="5"/>
  <c r="F21" i="5" s="1"/>
  <c r="E13" i="5"/>
  <c r="D13" i="5"/>
  <c r="C13" i="5"/>
  <c r="I16" i="4" l="1"/>
  <c r="H16" i="4"/>
  <c r="G16" i="4"/>
  <c r="E16" i="4"/>
  <c r="D16" i="4"/>
  <c r="C16" i="4"/>
  <c r="F16" i="4" s="1"/>
  <c r="F15" i="4"/>
  <c r="F14" i="4"/>
  <c r="F13" i="4"/>
  <c r="F12" i="4"/>
  <c r="F11" i="4"/>
  <c r="F10" i="4"/>
  <c r="F9" i="4"/>
  <c r="F8" i="4"/>
  <c r="H18" i="3" l="1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H6" i="3"/>
  <c r="E6" i="3"/>
  <c r="H5" i="3"/>
  <c r="E5" i="3"/>
  <c r="H4" i="3"/>
  <c r="E4" i="3"/>
  <c r="L41" i="2" l="1"/>
  <c r="M41" i="2" s="1"/>
  <c r="N41" i="2" s="1"/>
  <c r="K41" i="2"/>
  <c r="P41" i="2" s="1"/>
  <c r="J41" i="2"/>
  <c r="I41" i="2"/>
  <c r="H41" i="2"/>
  <c r="G41" i="2"/>
  <c r="F41" i="2"/>
  <c r="E41" i="2"/>
  <c r="D41" i="2"/>
  <c r="C41" i="2"/>
  <c r="P40" i="2"/>
  <c r="Q40" i="2" s="1"/>
  <c r="S39" i="2"/>
  <c r="Q39" i="2"/>
  <c r="P39" i="2"/>
  <c r="S38" i="2"/>
  <c r="Q38" i="2"/>
  <c r="P38" i="2"/>
  <c r="M38" i="2"/>
  <c r="N38" i="2" s="1"/>
  <c r="P37" i="2"/>
  <c r="S37" i="2" s="1"/>
  <c r="P36" i="2"/>
  <c r="Q36" i="2" s="1"/>
  <c r="S35" i="2"/>
  <c r="Q35" i="2"/>
  <c r="P35" i="2"/>
  <c r="S34" i="2"/>
  <c r="Q34" i="2"/>
  <c r="P34" i="2"/>
  <c r="M34" i="2"/>
  <c r="N34" i="2" s="1"/>
  <c r="P33" i="2"/>
  <c r="S33" i="2" s="1"/>
  <c r="L27" i="2"/>
  <c r="M26" i="2" s="1"/>
  <c r="N26" i="2" s="1"/>
  <c r="K27" i="2"/>
  <c r="P26" i="2" s="1"/>
  <c r="J27" i="2"/>
  <c r="I27" i="2"/>
  <c r="H27" i="2"/>
  <c r="G27" i="2"/>
  <c r="F27" i="2"/>
  <c r="E27" i="2"/>
  <c r="D27" i="2"/>
  <c r="C27" i="2"/>
  <c r="P25" i="2"/>
  <c r="Q25" i="2" s="1"/>
  <c r="M24" i="2"/>
  <c r="N24" i="2" s="1"/>
  <c r="M23" i="2"/>
  <c r="N23" i="2" s="1"/>
  <c r="N22" i="2"/>
  <c r="M22" i="2"/>
  <c r="P21" i="2"/>
  <c r="Q21" i="2" s="1"/>
  <c r="N21" i="2"/>
  <c r="M21" i="2"/>
  <c r="M20" i="2"/>
  <c r="N20" i="2" s="1"/>
  <c r="M19" i="2"/>
  <c r="N19" i="2" s="1"/>
  <c r="L13" i="2"/>
  <c r="M13" i="2" s="1"/>
  <c r="N13" i="2" s="1"/>
  <c r="K13" i="2"/>
  <c r="P13" i="2" s="1"/>
  <c r="J13" i="2"/>
  <c r="I13" i="2"/>
  <c r="H13" i="2"/>
  <c r="G13" i="2"/>
  <c r="F13" i="2"/>
  <c r="E13" i="2"/>
  <c r="D13" i="2"/>
  <c r="C13" i="2"/>
  <c r="M12" i="2"/>
  <c r="N12" i="2" s="1"/>
  <c r="P11" i="2"/>
  <c r="S11" i="2" s="1"/>
  <c r="N11" i="2"/>
  <c r="M11" i="2"/>
  <c r="P10" i="2"/>
  <c r="Q10" i="2" s="1"/>
  <c r="M10" i="2"/>
  <c r="N10" i="2" s="1"/>
  <c r="S9" i="2"/>
  <c r="Q9" i="2"/>
  <c r="P9" i="2"/>
  <c r="M9" i="2"/>
  <c r="N9" i="2" s="1"/>
  <c r="S8" i="2"/>
  <c r="P8" i="2"/>
  <c r="Q8" i="2" s="1"/>
  <c r="M8" i="2"/>
  <c r="N8" i="2" s="1"/>
  <c r="P7" i="2"/>
  <c r="S7" i="2" s="1"/>
  <c r="N7" i="2"/>
  <c r="M7" i="2"/>
  <c r="P6" i="2"/>
  <c r="S6" i="2" s="1"/>
  <c r="M6" i="2"/>
  <c r="N6" i="2" s="1"/>
  <c r="S5" i="2"/>
  <c r="Q5" i="2"/>
  <c r="P5" i="2"/>
  <c r="M5" i="2"/>
  <c r="N5" i="2" s="1"/>
  <c r="S13" i="2" l="1"/>
  <c r="Q13" i="2"/>
  <c r="S26" i="2"/>
  <c r="Q26" i="2"/>
  <c r="S41" i="2"/>
  <c r="Q41" i="2"/>
  <c r="P27" i="2"/>
  <c r="Q6" i="2"/>
  <c r="Q7" i="2"/>
  <c r="S10" i="2"/>
  <c r="Q11" i="2"/>
  <c r="P12" i="2"/>
  <c r="P19" i="2"/>
  <c r="S21" i="2"/>
  <c r="P23" i="2"/>
  <c r="M25" i="2"/>
  <c r="N25" i="2" s="1"/>
  <c r="S25" i="2"/>
  <c r="M27" i="2"/>
  <c r="N27" i="2" s="1"/>
  <c r="Q33" i="2"/>
  <c r="M36" i="2"/>
  <c r="N36" i="2" s="1"/>
  <c r="S36" i="2"/>
  <c r="Q37" i="2"/>
  <c r="M40" i="2"/>
  <c r="N40" i="2" s="1"/>
  <c r="S40" i="2"/>
  <c r="P20" i="2"/>
  <c r="P24" i="2"/>
  <c r="M33" i="2"/>
  <c r="N33" i="2" s="1"/>
  <c r="M37" i="2"/>
  <c r="N37" i="2" s="1"/>
  <c r="P22" i="2"/>
  <c r="M35" i="2"/>
  <c r="N35" i="2" s="1"/>
  <c r="M39" i="2"/>
  <c r="N39" i="2" s="1"/>
  <c r="S22" i="2" l="1"/>
  <c r="Q22" i="2"/>
  <c r="S20" i="2"/>
  <c r="Q20" i="2"/>
  <c r="Q19" i="2"/>
  <c r="S19" i="2"/>
  <c r="Q12" i="2"/>
  <c r="S12" i="2"/>
  <c r="Q23" i="2"/>
  <c r="S23" i="2"/>
  <c r="Q27" i="2"/>
  <c r="S27" i="2"/>
  <c r="S24" i="2"/>
  <c r="Q24" i="2"/>
  <c r="C4" i="1" l="1"/>
  <c r="C5" i="1"/>
  <c r="C6" i="1"/>
  <c r="C7" i="1"/>
  <c r="C3" i="1"/>
  <c r="D7" i="1" l="1"/>
  <c r="D4" i="1"/>
  <c r="D5" i="1"/>
  <c r="D6" i="1"/>
  <c r="D3" i="1"/>
</calcChain>
</file>

<file path=xl/sharedStrings.xml><?xml version="1.0" encoding="utf-8"?>
<sst xmlns="http://schemas.openxmlformats.org/spreadsheetml/2006/main" count="243" uniqueCount="141">
  <si>
    <t>Yıllar</t>
  </si>
  <si>
    <t>Yoğurt Üretimi Ton</t>
  </si>
  <si>
    <t>Toplam Hellim ve Peynir Üretimi (Ton)</t>
  </si>
  <si>
    <t>2015-2019 Hellim-Peynir ve Yoğurt Üretimi</t>
  </si>
  <si>
    <t>Hellim Üretimi (Ton)</t>
  </si>
  <si>
    <t>Peynir Üretimi (Ton)</t>
  </si>
  <si>
    <t>2019 YILLIK SIĞIR SAYISI VE KOMPOZİSYONU</t>
  </si>
  <si>
    <t>Bölge</t>
  </si>
  <si>
    <t>İşletme</t>
  </si>
  <si>
    <t>Çağ (Ay)</t>
  </si>
  <si>
    <t>Sığır</t>
  </si>
  <si>
    <t>Buzağı</t>
  </si>
  <si>
    <t>İnak Sütü</t>
  </si>
  <si>
    <t>BuzağıE</t>
  </si>
  <si>
    <t>BuzağıD</t>
  </si>
  <si>
    <t>DanaE</t>
  </si>
  <si>
    <t>DanaD</t>
  </si>
  <si>
    <t>Tosun</t>
  </si>
  <si>
    <t>Düve</t>
  </si>
  <si>
    <t>Boğa/Öküz</t>
  </si>
  <si>
    <t>İnek</t>
  </si>
  <si>
    <t>Toplam</t>
  </si>
  <si>
    <t>*&lt;=3</t>
  </si>
  <si>
    <t>3&lt;*&lt;=9</t>
  </si>
  <si>
    <t>9&lt;*&lt;=30</t>
  </si>
  <si>
    <t>30&lt;*</t>
  </si>
  <si>
    <t>Et Yüzdelik Genel Sığır</t>
  </si>
  <si>
    <t>Bölgelere Göre Et Üretimi</t>
  </si>
  <si>
    <t>Buzağı İnek Yüzdelik</t>
  </si>
  <si>
    <t xml:space="preserve">Bölgelere Göre Buzağı </t>
  </si>
  <si>
    <t>GAZİMAĞUSA</t>
  </si>
  <si>
    <t>GEÇİTKALE</t>
  </si>
  <si>
    <t>GİRNE</t>
  </si>
  <si>
    <t>GÜZELYURT</t>
  </si>
  <si>
    <t>İSKELE</t>
  </si>
  <si>
    <t>LEFKOŞA</t>
  </si>
  <si>
    <t>VADİLİ</t>
  </si>
  <si>
    <t>ZİYAMET</t>
  </si>
  <si>
    <t>Koyun Sürü Kompozisyonu</t>
  </si>
  <si>
    <t>Koyun</t>
  </si>
  <si>
    <t>Kuzu</t>
  </si>
  <si>
    <t>Koyun Sütü</t>
  </si>
  <si>
    <t>KuzuE</t>
  </si>
  <si>
    <t>KuzuD</t>
  </si>
  <si>
    <t>TokluE</t>
  </si>
  <si>
    <t>TokluD</t>
  </si>
  <si>
    <t>ŞişekE</t>
  </si>
  <si>
    <t>ŞişekD</t>
  </si>
  <si>
    <t>Koç</t>
  </si>
  <si>
    <t>3&lt;*&lt;=6</t>
  </si>
  <si>
    <t>6&lt;*&lt;=12</t>
  </si>
  <si>
    <t>12&lt;*</t>
  </si>
  <si>
    <t>Keçi Sürü Kompozisyonu</t>
  </si>
  <si>
    <t>Oğlak</t>
  </si>
  <si>
    <t>Keçi Sütü</t>
  </si>
  <si>
    <t>OğlakE</t>
  </si>
  <si>
    <t>OğlakD</t>
  </si>
  <si>
    <t>ÇebiçE</t>
  </si>
  <si>
    <t>ÇebiçD</t>
  </si>
  <si>
    <t>Teke</t>
  </si>
  <si>
    <t>Keçi</t>
  </si>
  <si>
    <t>ARICILIK SEKTÖRÜ (BEEKEEPING SECTOR)</t>
  </si>
  <si>
    <t>Yıl</t>
  </si>
  <si>
    <t>Arıcı Sayısı</t>
  </si>
  <si>
    <t>İlkel Kovan Sayısı (adet)</t>
  </si>
  <si>
    <t>Modern Kovan Sayısı (adet)</t>
  </si>
  <si>
    <t>Bal Üretimi                                              Honey Production</t>
  </si>
  <si>
    <t>Year</t>
  </si>
  <si>
    <t>Number of Beekeepers</t>
  </si>
  <si>
    <t>Num. of Old Type Bee Hives</t>
  </si>
  <si>
    <t>Num. of Langstroth Bee hives</t>
  </si>
  <si>
    <t>Total</t>
  </si>
  <si>
    <t>Dağ Balı (Mountain Honey Prod.)</t>
  </si>
  <si>
    <t>Narenciye Balı (Mountain Honey Prod.)</t>
  </si>
  <si>
    <t>Toplam Total    (Ton)</t>
  </si>
  <si>
    <t>2019 Üretim - Production</t>
  </si>
  <si>
    <t>a)Et veYavru - Meat&amp;Breed Production</t>
  </si>
  <si>
    <t>BÖLGE NO</t>
  </si>
  <si>
    <t>Bölge     Area</t>
  </si>
  <si>
    <t>ET ÜRETİMİ</t>
  </si>
  <si>
    <t>YAVRU ÜRETİMİ</t>
  </si>
  <si>
    <t>Sığır Eti</t>
  </si>
  <si>
    <t>Koyun+Kuzu Eti</t>
  </si>
  <si>
    <t>Keçi+Oğlak Eti</t>
  </si>
  <si>
    <t>Beef</t>
  </si>
  <si>
    <t>Lamb Mutton</t>
  </si>
  <si>
    <t>Kids</t>
  </si>
  <si>
    <t>Calves</t>
  </si>
  <si>
    <t>Lamb</t>
  </si>
  <si>
    <t>Toplam-Total Ton</t>
  </si>
  <si>
    <t>2019 SÜT ÜRETİMİ - 2019 MILK PRODUCTION</t>
  </si>
  <si>
    <t>NO</t>
  </si>
  <si>
    <t>İnek Sütü     Ton</t>
  </si>
  <si>
    <t>Koyun Sütü    Ton</t>
  </si>
  <si>
    <t>Keçi Sütü    Ton</t>
  </si>
  <si>
    <t>Area</t>
  </si>
  <si>
    <t>Cow Milk</t>
  </si>
  <si>
    <t>Sheep Milk</t>
  </si>
  <si>
    <t>Goat Milk</t>
  </si>
  <si>
    <t>2019 Toplanan Süt - 2019 Collected Milk</t>
  </si>
  <si>
    <t>Yıl - Year</t>
  </si>
  <si>
    <t>Süt - Milk</t>
  </si>
  <si>
    <t>İnek Sütü (Cow Milk) Miktarı (Lt)</t>
  </si>
  <si>
    <t>Koyun Sütü Miktarı (Sheep Milk)  (Lt)</t>
  </si>
  <si>
    <t>Keçi Sütü Miktarı - Goat Milk (Lt)</t>
  </si>
  <si>
    <t>Genel Toplam (Total) (T)</t>
  </si>
  <si>
    <t>Açık - Open</t>
  </si>
  <si>
    <t>Soğuk - Cold</t>
  </si>
  <si>
    <t>Buzluk (Cooled)</t>
  </si>
  <si>
    <t>2019 Toplam</t>
  </si>
  <si>
    <t>2019 Total</t>
  </si>
  <si>
    <t>Süt Toplanan Köy Adedi ve İmalatçı Sayısı (Number of Dairy and vilages of collected milk)</t>
  </si>
  <si>
    <r>
      <t xml:space="preserve">Köy Sayısı </t>
    </r>
    <r>
      <rPr>
        <sz val="11"/>
        <rFont val="Times New Roman"/>
        <family val="1"/>
        <charset val="162"/>
      </rPr>
      <t>(</t>
    </r>
    <r>
      <rPr>
        <i/>
        <sz val="11"/>
        <rFont val="Times New Roman"/>
        <family val="1"/>
        <charset val="162"/>
      </rPr>
      <t>Number of villages)</t>
    </r>
  </si>
  <si>
    <r>
      <t>İmalatçı sayısı (</t>
    </r>
    <r>
      <rPr>
        <i/>
        <sz val="11"/>
        <rFont val="Times New Roman"/>
        <family val="1"/>
        <charset val="162"/>
      </rPr>
      <t>Number of manufacturers)</t>
    </r>
  </si>
  <si>
    <t>Üretici sayısı(kişi)- Producers (person)</t>
  </si>
  <si>
    <t xml:space="preserve">     İnek (Cow)</t>
  </si>
  <si>
    <t xml:space="preserve">Koyun (Sheep) </t>
  </si>
  <si>
    <t>Keçi (Goats)</t>
  </si>
  <si>
    <r>
      <rPr>
        <b/>
        <sz val="11"/>
        <rFont val="Times New Roman"/>
        <family val="1"/>
        <charset val="162"/>
      </rPr>
      <t>Soğuk  süt üretici sayısı</t>
    </r>
    <r>
      <rPr>
        <sz val="11"/>
        <rFont val="Times New Roman"/>
        <family val="1"/>
        <charset val="162"/>
      </rPr>
      <t>- C</t>
    </r>
    <r>
      <rPr>
        <i/>
        <sz val="11"/>
        <rFont val="Times New Roman"/>
        <family val="1"/>
        <charset val="162"/>
      </rPr>
      <t>old chain Milk producers</t>
    </r>
  </si>
  <si>
    <r>
      <rPr>
        <b/>
        <sz val="11"/>
        <rFont val="Times New Roman"/>
        <family val="1"/>
        <charset val="162"/>
      </rPr>
      <t xml:space="preserve"> Açık süt üretici sayısı</t>
    </r>
    <r>
      <rPr>
        <sz val="11"/>
        <rFont val="Times New Roman"/>
        <family val="1"/>
        <charset val="162"/>
      </rPr>
      <t>- O</t>
    </r>
    <r>
      <rPr>
        <i/>
        <sz val="11"/>
        <rFont val="Times New Roman"/>
        <family val="1"/>
        <charset val="162"/>
      </rPr>
      <t>pen Milk producers</t>
    </r>
  </si>
  <si>
    <r>
      <rPr>
        <b/>
        <sz val="11"/>
        <rFont val="Times New Roman"/>
        <family val="1"/>
        <charset val="162"/>
      </rPr>
      <t xml:space="preserve">Buzluk    </t>
    </r>
    <r>
      <rPr>
        <i/>
        <sz val="11"/>
        <rFont val="Times New Roman"/>
        <family val="1"/>
        <charset val="162"/>
      </rPr>
      <t>Cooled</t>
    </r>
  </si>
  <si>
    <r>
      <rPr>
        <b/>
        <sz val="11"/>
        <rFont val="Times New Roman"/>
        <family val="1"/>
        <charset val="162"/>
      </rPr>
      <t>Soğutulmuş süt üretici sayısı</t>
    </r>
    <r>
      <rPr>
        <sz val="11"/>
        <rFont val="Times New Roman"/>
        <family val="1"/>
        <charset val="162"/>
      </rPr>
      <t>- Cooled</t>
    </r>
    <r>
      <rPr>
        <i/>
        <sz val="11"/>
        <rFont val="Times New Roman"/>
        <family val="1"/>
        <charset val="162"/>
      </rPr>
      <t xml:space="preserve"> Milk producers</t>
    </r>
  </si>
  <si>
    <r>
      <rPr>
        <b/>
        <sz val="11"/>
        <rFont val="Times New Roman"/>
        <family val="1"/>
        <charset val="162"/>
      </rPr>
      <t xml:space="preserve">Soğuk  süt üretici sayısı </t>
    </r>
    <r>
      <rPr>
        <sz val="11"/>
        <rFont val="Times New Roman"/>
        <family val="1"/>
        <charset val="162"/>
      </rPr>
      <t>C</t>
    </r>
    <r>
      <rPr>
        <i/>
        <sz val="11"/>
        <rFont val="Times New Roman"/>
        <family val="1"/>
        <charset val="162"/>
      </rPr>
      <t>old chain Milk producers</t>
    </r>
  </si>
  <si>
    <r>
      <rPr>
        <b/>
        <sz val="11"/>
        <rFont val="Times New Roman"/>
        <family val="1"/>
        <charset val="162"/>
      </rPr>
      <t xml:space="preserve"> Açık süt üretici sayısı-</t>
    </r>
    <r>
      <rPr>
        <sz val="11"/>
        <rFont val="Times New Roman"/>
        <family val="1"/>
        <charset val="162"/>
      </rPr>
      <t>O</t>
    </r>
    <r>
      <rPr>
        <i/>
        <sz val="11"/>
        <rFont val="Times New Roman"/>
        <family val="1"/>
        <charset val="162"/>
      </rPr>
      <t>pen Milk producers</t>
    </r>
  </si>
  <si>
    <t>Civciv ve Yumurta Üretimi - Chick &amp; Egg Production</t>
  </si>
  <si>
    <t>TAVUKÇULUK-2019</t>
  </si>
  <si>
    <t>KKTC - TRNC</t>
  </si>
  <si>
    <t>Yumurta</t>
  </si>
  <si>
    <t>Et</t>
  </si>
  <si>
    <t>Yumurta Üretimi</t>
  </si>
  <si>
    <t>civcivi</t>
  </si>
  <si>
    <t>Egg Produc.</t>
  </si>
  <si>
    <t>Layer</t>
  </si>
  <si>
    <t>Broiler</t>
  </si>
  <si>
    <t>Adet-Per</t>
  </si>
  <si>
    <t>Dozen</t>
  </si>
  <si>
    <t>Et Üretimi - Meat Production</t>
  </si>
  <si>
    <t>Piliç*</t>
  </si>
  <si>
    <t>KKTC</t>
  </si>
  <si>
    <t>Meat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</si>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</sst>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Lt-427]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sz val="16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i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color theme="1"/>
      <name val="Verdana"/>
      <family val="2"/>
      <charset val="162"/>
    </font>
    <font>
      <sz val="9"/>
      <color theme="1"/>
      <name val="Verdana"/>
      <family val="2"/>
      <charset val="16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i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8"/>
      <name val="Times New Roman TUR"/>
      <family val="1"/>
      <charset val="162"/>
    </font>
    <font>
      <b/>
      <sz val="14"/>
      <name val="Times New Roman TUR"/>
      <family val="1"/>
      <charset val="162"/>
    </font>
    <font>
      <i/>
      <sz val="12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4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" fontId="4" fillId="2" borderId="5" xfId="0" applyNumberFormat="1" applyFont="1" applyFill="1" applyBorder="1" applyAlignment="1">
      <alignment horizontal="right" vertical="center" wrapText="1"/>
    </xf>
    <xf numFmtId="1" fontId="4" fillId="2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1" fontId="0" fillId="0" borderId="0" xfId="0" applyNumberFormat="1"/>
    <xf numFmtId="0" fontId="0" fillId="0" borderId="7" xfId="0" applyBorder="1"/>
    <xf numFmtId="0" fontId="0" fillId="0" borderId="8" xfId="0" applyBorder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3" fontId="2" fillId="0" borderId="8" xfId="0" applyNumberFormat="1" applyFont="1" applyBorder="1"/>
    <xf numFmtId="3" fontId="2" fillId="0" borderId="9" xfId="0" applyNumberFormat="1" applyFont="1" applyBorder="1"/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right" vertical="center" wrapText="1"/>
    </xf>
    <xf numFmtId="1" fontId="4" fillId="2" borderId="14" xfId="0" applyNumberFormat="1" applyFont="1" applyFill="1" applyBorder="1" applyAlignment="1">
      <alignment horizontal="right" vertical="center" wrapText="1"/>
    </xf>
    <xf numFmtId="0" fontId="0" fillId="0" borderId="15" xfId="0" applyBorder="1"/>
    <xf numFmtId="0" fontId="0" fillId="0" borderId="16" xfId="0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5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/>
    <xf numFmtId="0" fontId="3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3" fontId="10" fillId="0" borderId="0" xfId="0" applyNumberFormat="1" applyFont="1"/>
    <xf numFmtId="3" fontId="11" fillId="0" borderId="0" xfId="0" applyNumberFormat="1" applyFont="1" applyFill="1" applyAlignment="1">
      <alignment horizontal="right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15" fillId="2" borderId="21" xfId="0" applyNumberFormat="1" applyFont="1" applyFill="1" applyBorder="1" applyAlignment="1">
      <alignment vertical="center" wrapText="1"/>
    </xf>
    <xf numFmtId="2" fontId="15" fillId="2" borderId="22" xfId="0" applyNumberFormat="1" applyFont="1" applyFill="1" applyBorder="1" applyAlignment="1">
      <alignment vertical="center" wrapText="1"/>
    </xf>
    <xf numFmtId="3" fontId="15" fillId="0" borderId="22" xfId="0" applyNumberFormat="1" applyFont="1" applyFill="1" applyBorder="1"/>
    <xf numFmtId="1" fontId="0" fillId="0" borderId="22" xfId="0" applyNumberFormat="1" applyFill="1" applyBorder="1"/>
    <xf numFmtId="3" fontId="15" fillId="0" borderId="23" xfId="0" applyNumberFormat="1" applyFont="1" applyFill="1" applyBorder="1"/>
    <xf numFmtId="1" fontId="0" fillId="0" borderId="1" xfId="0" applyNumberFormat="1" applyFill="1" applyBorder="1"/>
    <xf numFmtId="1" fontId="0" fillId="0" borderId="2" xfId="0" applyNumberFormat="1" applyFill="1" applyBorder="1"/>
    <xf numFmtId="1" fontId="0" fillId="0" borderId="3" xfId="0" applyNumberFormat="1" applyFill="1" applyBorder="1"/>
    <xf numFmtId="1" fontId="15" fillId="2" borderId="24" xfId="0" applyNumberFormat="1" applyFont="1" applyFill="1" applyBorder="1" applyAlignment="1">
      <alignment vertical="center" wrapText="1"/>
    </xf>
    <xf numFmtId="2" fontId="15" fillId="2" borderId="25" xfId="0" applyNumberFormat="1" applyFont="1" applyFill="1" applyBorder="1" applyAlignment="1">
      <alignment vertical="center" wrapText="1"/>
    </xf>
    <xf numFmtId="3" fontId="15" fillId="0" borderId="25" xfId="0" applyNumberFormat="1" applyFont="1" applyFill="1" applyBorder="1"/>
    <xf numFmtId="1" fontId="0" fillId="0" borderId="25" xfId="0" applyNumberFormat="1" applyFill="1" applyBorder="1"/>
    <xf numFmtId="3" fontId="15" fillId="0" borderId="26" xfId="0" applyNumberFormat="1" applyFont="1" applyFill="1" applyBorder="1"/>
    <xf numFmtId="1" fontId="0" fillId="0" borderId="4" xfId="0" applyNumberFormat="1" applyFill="1" applyBorder="1"/>
    <xf numFmtId="1" fontId="0" fillId="0" borderId="5" xfId="0" applyNumberFormat="1" applyFill="1" applyBorder="1"/>
    <xf numFmtId="1" fontId="0" fillId="0" borderId="6" xfId="0" applyNumberFormat="1" applyFill="1" applyBorder="1"/>
    <xf numFmtId="2" fontId="12" fillId="2" borderId="27" xfId="0" applyNumberFormat="1" applyFont="1" applyFill="1" applyBorder="1" applyAlignment="1">
      <alignment horizontal="center" vertical="center" wrapText="1"/>
    </xf>
    <xf numFmtId="2" fontId="12" fillId="2" borderId="28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/>
    <xf numFmtId="3" fontId="12" fillId="0" borderId="29" xfId="0" applyNumberFormat="1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2" fillId="0" borderId="9" xfId="0" applyFont="1" applyFill="1" applyBorder="1"/>
    <xf numFmtId="0" fontId="2" fillId="0" borderId="30" xfId="0" applyFont="1" applyFill="1" applyBorder="1" applyAlignment="1">
      <alignment horizontal="center" vertical="center"/>
    </xf>
    <xf numFmtId="0" fontId="0" fillId="0" borderId="0" xfId="0" applyFill="1"/>
    <xf numFmtId="2" fontId="2" fillId="0" borderId="31" xfId="0" applyNumberFormat="1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vertical="center" wrapText="1"/>
    </xf>
    <xf numFmtId="2" fontId="17" fillId="0" borderId="25" xfId="0" applyNumberFormat="1" applyFont="1" applyFill="1" applyBorder="1" applyAlignment="1">
      <alignment vertical="center" wrapText="1"/>
    </xf>
    <xf numFmtId="3" fontId="0" fillId="0" borderId="25" xfId="0" applyNumberFormat="1" applyFill="1" applyBorder="1" applyAlignment="1">
      <alignment horizontal="center"/>
    </xf>
    <xf numFmtId="3" fontId="0" fillId="0" borderId="35" xfId="0" applyNumberFormat="1" applyFill="1" applyBorder="1"/>
    <xf numFmtId="2" fontId="16" fillId="0" borderId="27" xfId="0" applyNumberFormat="1" applyFont="1" applyFill="1" applyBorder="1" applyAlignment="1">
      <alignment horizontal="center" vertical="center" wrapText="1"/>
    </xf>
    <xf numFmtId="2" fontId="16" fillId="0" borderId="28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/>
    <xf numFmtId="3" fontId="0" fillId="0" borderId="6" xfId="0" applyNumberFormat="1" applyFill="1" applyBorder="1"/>
    <xf numFmtId="164" fontId="2" fillId="0" borderId="0" xfId="0" applyNumberFormat="1" applyFont="1" applyAlignment="1"/>
    <xf numFmtId="3" fontId="0" fillId="0" borderId="5" xfId="0" applyNumberFormat="1" applyFont="1" applyFill="1" applyBorder="1" applyAlignment="1" applyProtection="1"/>
    <xf numFmtId="0" fontId="2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13" fillId="0" borderId="37" xfId="0" applyNumberFormat="1" applyFont="1" applyFill="1" applyBorder="1" applyAlignment="1">
      <alignment horizontal="center" wrapText="1"/>
    </xf>
    <xf numFmtId="3" fontId="13" fillId="0" borderId="38" xfId="0" applyNumberFormat="1" applyFont="1" applyFill="1" applyBorder="1" applyAlignment="1">
      <alignment horizontal="center" wrapText="1"/>
    </xf>
    <xf numFmtId="3" fontId="13" fillId="0" borderId="0" xfId="0" applyNumberFormat="1" applyFont="1" applyFill="1"/>
    <xf numFmtId="3" fontId="20" fillId="0" borderId="0" xfId="0" applyNumberFormat="1" applyFont="1" applyFill="1"/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wrapText="1"/>
    </xf>
    <xf numFmtId="3" fontId="20" fillId="0" borderId="5" xfId="0" applyNumberFormat="1" applyFont="1" applyFill="1" applyBorder="1" applyAlignment="1">
      <alignment horizontal="center" wrapText="1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/>
    </xf>
    <xf numFmtId="3" fontId="20" fillId="5" borderId="2" xfId="0" applyNumberFormat="1" applyFont="1" applyFill="1" applyBorder="1" applyAlignment="1">
      <alignment horizontal="center"/>
    </xf>
    <xf numFmtId="3" fontId="13" fillId="5" borderId="3" xfId="0" applyNumberFormat="1" applyFont="1" applyFill="1" applyBorder="1" applyAlignment="1">
      <alignment horizontal="center" wrapText="1"/>
    </xf>
    <xf numFmtId="3" fontId="13" fillId="5" borderId="4" xfId="0" applyNumberFormat="1" applyFont="1" applyFill="1" applyBorder="1" applyAlignment="1">
      <alignment horizontal="center" vertical="center"/>
    </xf>
    <xf numFmtId="3" fontId="20" fillId="5" borderId="5" xfId="0" applyNumberFormat="1" applyFont="1" applyFill="1" applyBorder="1" applyAlignment="1">
      <alignment horizontal="center"/>
    </xf>
    <xf numFmtId="3" fontId="21" fillId="5" borderId="5" xfId="0" applyNumberFormat="1" applyFont="1" applyFill="1" applyBorder="1" applyAlignment="1">
      <alignment horizontal="center"/>
    </xf>
    <xf numFmtId="3" fontId="21" fillId="5" borderId="6" xfId="0" applyNumberFormat="1" applyFont="1" applyFill="1" applyBorder="1" applyAlignment="1">
      <alignment horizontal="center"/>
    </xf>
    <xf numFmtId="3" fontId="13" fillId="5" borderId="7" xfId="0" applyNumberFormat="1" applyFont="1" applyFill="1" applyBorder="1" applyAlignment="1">
      <alignment horizontal="center" vertical="center"/>
    </xf>
    <xf numFmtId="3" fontId="0" fillId="0" borderId="8" xfId="0" applyNumberFormat="1" applyBorder="1"/>
    <xf numFmtId="3" fontId="22" fillId="5" borderId="8" xfId="0" applyNumberFormat="1" applyFont="1" applyFill="1" applyBorder="1" applyAlignment="1">
      <alignment horizontal="center"/>
    </xf>
    <xf numFmtId="3" fontId="22" fillId="5" borderId="9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23" fillId="0" borderId="1" xfId="0" applyNumberFormat="1" applyFont="1" applyBorder="1"/>
    <xf numFmtId="3" fontId="10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24" fillId="0" borderId="4" xfId="0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left"/>
    </xf>
    <xf numFmtId="3" fontId="25" fillId="0" borderId="6" xfId="0" applyNumberFormat="1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3" fontId="24" fillId="0" borderId="7" xfId="0" applyNumberFormat="1" applyFont="1" applyBorder="1" applyAlignment="1">
      <alignment horizontal="center" vertical="center"/>
    </xf>
    <xf numFmtId="3" fontId="27" fillId="0" borderId="8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5" sqref="C15"/>
    </sheetView>
  </sheetViews>
  <sheetFormatPr defaultRowHeight="15" x14ac:dyDescent="0.25"/>
  <cols>
    <col min="2" max="5" width="14.85546875" customWidth="1"/>
  </cols>
  <sheetData>
    <row r="1" spans="1:5" ht="28.5" customHeight="1" thickBot="1" x14ac:dyDescent="0.3">
      <c r="A1" s="11" t="s">
        <v>3</v>
      </c>
      <c r="B1" s="11"/>
      <c r="C1" s="11"/>
      <c r="D1" s="11"/>
      <c r="E1" s="11"/>
    </row>
    <row r="2" spans="1:5" s="1" customFormat="1" ht="71.25" customHeight="1" x14ac:dyDescent="0.25">
      <c r="A2" s="2" t="s">
        <v>0</v>
      </c>
      <c r="B2" s="3" t="s">
        <v>2</v>
      </c>
      <c r="C2" s="3" t="s">
        <v>4</v>
      </c>
      <c r="D2" s="3" t="s">
        <v>5</v>
      </c>
      <c r="E2" s="4" t="s">
        <v>1</v>
      </c>
    </row>
    <row r="3" spans="1:5" ht="23.25" customHeight="1" x14ac:dyDescent="0.25">
      <c r="A3" s="9">
        <v>2019</v>
      </c>
      <c r="B3" s="5">
        <v>15454</v>
      </c>
      <c r="C3" s="5">
        <f>B3*0.6</f>
        <v>9272.4</v>
      </c>
      <c r="D3" s="5">
        <f>B3-C3</f>
        <v>6181.6</v>
      </c>
      <c r="E3" s="6">
        <v>99677</v>
      </c>
    </row>
    <row r="4" spans="1:5" ht="23.25" customHeight="1" x14ac:dyDescent="0.25">
      <c r="A4" s="9">
        <v>2018</v>
      </c>
      <c r="B4" s="5">
        <v>17413</v>
      </c>
      <c r="C4" s="5">
        <f t="shared" ref="C4:C7" si="0">B4*0.6</f>
        <v>10447.799999999999</v>
      </c>
      <c r="D4" s="5">
        <f t="shared" ref="D4:D6" si="1">B4-C4</f>
        <v>6965.2000000000007</v>
      </c>
      <c r="E4" s="6">
        <v>121711</v>
      </c>
    </row>
    <row r="5" spans="1:5" ht="23.25" customHeight="1" x14ac:dyDescent="0.25">
      <c r="A5" s="9">
        <v>2017</v>
      </c>
      <c r="B5" s="5">
        <v>17865</v>
      </c>
      <c r="C5" s="5">
        <f t="shared" si="0"/>
        <v>10719</v>
      </c>
      <c r="D5" s="5">
        <f t="shared" si="1"/>
        <v>7146</v>
      </c>
      <c r="E5" s="6">
        <v>123642</v>
      </c>
    </row>
    <row r="6" spans="1:5" ht="23.25" customHeight="1" x14ac:dyDescent="0.25">
      <c r="A6" s="9">
        <v>2016</v>
      </c>
      <c r="B6" s="5">
        <v>15465</v>
      </c>
      <c r="C6" s="5">
        <f t="shared" si="0"/>
        <v>9279</v>
      </c>
      <c r="D6" s="5">
        <f t="shared" si="1"/>
        <v>6186</v>
      </c>
      <c r="E6" s="6">
        <v>109136</v>
      </c>
    </row>
    <row r="7" spans="1:5" ht="23.25" customHeight="1" thickBot="1" x14ac:dyDescent="0.3">
      <c r="A7" s="10">
        <v>2015</v>
      </c>
      <c r="B7" s="7">
        <v>14669</v>
      </c>
      <c r="C7" s="7">
        <f t="shared" si="0"/>
        <v>8801.4</v>
      </c>
      <c r="D7" s="7">
        <f>B7-C7</f>
        <v>5867.6</v>
      </c>
      <c r="E7" s="8">
        <v>103692</v>
      </c>
    </row>
  </sheetData>
  <mergeCells count="1">
    <mergeCell ref="A1:E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C4" sqref="C4"/>
    </sheetView>
  </sheetViews>
  <sheetFormatPr defaultRowHeight="15" x14ac:dyDescent="0.25"/>
  <sheetData>
    <row r="1" spans="1:19" x14ac:dyDescent="0.25">
      <c r="A1" s="12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9" x14ac:dyDescent="0.25">
      <c r="A2" s="15"/>
      <c r="B2" s="16" t="s">
        <v>7</v>
      </c>
      <c r="C2" s="16" t="s">
        <v>8</v>
      </c>
      <c r="D2" s="16" t="s">
        <v>9</v>
      </c>
      <c r="E2" s="16"/>
      <c r="F2" s="16"/>
      <c r="G2" s="16"/>
      <c r="H2" s="16"/>
      <c r="I2" s="16"/>
      <c r="J2" s="16"/>
      <c r="K2" s="16"/>
      <c r="L2" s="17"/>
      <c r="N2" t="s">
        <v>10</v>
      </c>
      <c r="P2" t="s">
        <v>11</v>
      </c>
      <c r="S2" t="s">
        <v>12</v>
      </c>
    </row>
    <row r="3" spans="1:19" x14ac:dyDescent="0.25">
      <c r="A3" s="15"/>
      <c r="B3" s="16"/>
      <c r="C3" s="16"/>
      <c r="D3" s="16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6" t="s">
        <v>18</v>
      </c>
      <c r="J3" s="16" t="s">
        <v>19</v>
      </c>
      <c r="K3" s="16" t="s">
        <v>20</v>
      </c>
      <c r="L3" s="17" t="s">
        <v>21</v>
      </c>
      <c r="N3">
        <v>4891</v>
      </c>
      <c r="P3">
        <v>19943</v>
      </c>
      <c r="S3">
        <v>158221</v>
      </c>
    </row>
    <row r="4" spans="1:19" ht="60" x14ac:dyDescent="0.25">
      <c r="A4" s="15"/>
      <c r="B4" s="16"/>
      <c r="C4" s="16"/>
      <c r="D4" s="16" t="s">
        <v>22</v>
      </c>
      <c r="E4" s="16" t="s">
        <v>22</v>
      </c>
      <c r="F4" s="16" t="s">
        <v>23</v>
      </c>
      <c r="G4" s="16" t="s">
        <v>23</v>
      </c>
      <c r="H4" s="16" t="s">
        <v>24</v>
      </c>
      <c r="I4" s="16" t="s">
        <v>24</v>
      </c>
      <c r="J4" s="16" t="s">
        <v>25</v>
      </c>
      <c r="K4" s="16" t="s">
        <v>25</v>
      </c>
      <c r="L4" s="17"/>
      <c r="M4" s="18" t="s">
        <v>26</v>
      </c>
      <c r="N4" s="19" t="s">
        <v>27</v>
      </c>
      <c r="P4" s="20" t="s">
        <v>28</v>
      </c>
      <c r="Q4" s="19" t="s">
        <v>29</v>
      </c>
    </row>
    <row r="5" spans="1:19" x14ac:dyDescent="0.25">
      <c r="A5" s="15">
        <v>1</v>
      </c>
      <c r="B5" s="16" t="s">
        <v>30</v>
      </c>
      <c r="C5" s="21">
        <v>90.166666666666671</v>
      </c>
      <c r="D5" s="21">
        <v>39</v>
      </c>
      <c r="E5" s="21">
        <v>35.166666666666664</v>
      </c>
      <c r="F5" s="21">
        <v>237.08333333333334</v>
      </c>
      <c r="G5" s="21">
        <v>216.91666666666666</v>
      </c>
      <c r="H5" s="21">
        <v>640.5</v>
      </c>
      <c r="I5" s="21">
        <v>829.25</v>
      </c>
      <c r="J5" s="21">
        <v>210.41666666666666</v>
      </c>
      <c r="K5" s="21">
        <v>1689.9166666666667</v>
      </c>
      <c r="L5" s="22">
        <v>3898.25</v>
      </c>
      <c r="M5" s="23">
        <f>L5/$L$13</f>
        <v>5.9333492303477384E-2</v>
      </c>
      <c r="N5" s="24">
        <f>$N$3*M5</f>
        <v>290.2001108563079</v>
      </c>
      <c r="P5">
        <f>K5/$K$13</f>
        <v>5.8037669106009826E-2</v>
      </c>
      <c r="Q5" s="24">
        <f>$P$3*P5</f>
        <v>1157.445234981154</v>
      </c>
      <c r="S5" s="24">
        <f>$S$3*P5</f>
        <v>9182.77804362198</v>
      </c>
    </row>
    <row r="6" spans="1:19" x14ac:dyDescent="0.25">
      <c r="A6" s="15">
        <v>2</v>
      </c>
      <c r="B6" s="16" t="s">
        <v>31</v>
      </c>
      <c r="C6" s="21">
        <v>76.5</v>
      </c>
      <c r="D6" s="21">
        <v>54.833333333333336</v>
      </c>
      <c r="E6" s="21">
        <v>53</v>
      </c>
      <c r="F6" s="21">
        <v>372.66666666666669</v>
      </c>
      <c r="G6" s="21">
        <v>342.83333333333331</v>
      </c>
      <c r="H6" s="21">
        <v>683.75</v>
      </c>
      <c r="I6" s="21">
        <v>1234.25</v>
      </c>
      <c r="J6" s="21">
        <v>119.5</v>
      </c>
      <c r="K6" s="21">
        <v>2469.0833333333335</v>
      </c>
      <c r="L6" s="22">
        <v>5329.916666666667</v>
      </c>
      <c r="M6" s="23">
        <f t="shared" ref="M6:M13" si="0">L6/$L$13</f>
        <v>8.1124240241093437E-2</v>
      </c>
      <c r="N6" s="24">
        <f t="shared" ref="N6:N13" si="1">$N$3*M6</f>
        <v>396.77865901918801</v>
      </c>
      <c r="P6">
        <f t="shared" ref="P6:P13" si="2">K6/$K$13</f>
        <v>8.4796986929432674E-2</v>
      </c>
      <c r="Q6" s="24">
        <f t="shared" ref="Q6:Q13" si="3">$P$3*P6</f>
        <v>1691.1063103336758</v>
      </c>
      <c r="S6" s="24">
        <f t="shared" ref="S6:S13" si="4">$S$3*P6</f>
        <v>13416.664068961767</v>
      </c>
    </row>
    <row r="7" spans="1:19" x14ac:dyDescent="0.25">
      <c r="A7" s="15">
        <v>3</v>
      </c>
      <c r="B7" s="16" t="s">
        <v>32</v>
      </c>
      <c r="C7" s="21">
        <v>44.583333333333336</v>
      </c>
      <c r="D7" s="21">
        <v>46.583333333333336</v>
      </c>
      <c r="E7" s="21">
        <v>42.333333333333336</v>
      </c>
      <c r="F7" s="21">
        <v>251.83333333333334</v>
      </c>
      <c r="G7" s="21">
        <v>269.66666666666669</v>
      </c>
      <c r="H7" s="21">
        <v>450.66666666666669</v>
      </c>
      <c r="I7" s="21">
        <v>940.5</v>
      </c>
      <c r="J7" s="21">
        <v>60.25</v>
      </c>
      <c r="K7" s="21">
        <v>1118.3333333333333</v>
      </c>
      <c r="L7" s="22">
        <v>3180.1666666666665</v>
      </c>
      <c r="M7" s="23">
        <f t="shared" si="0"/>
        <v>4.8403872106827929E-2</v>
      </c>
      <c r="N7" s="24">
        <f t="shared" si="1"/>
        <v>236.7433384744954</v>
      </c>
      <c r="P7">
        <f t="shared" si="2"/>
        <v>3.8407491464206904E-2</v>
      </c>
      <c r="Q7" s="24">
        <f t="shared" si="3"/>
        <v>765.96060227067824</v>
      </c>
      <c r="S7" s="24">
        <f t="shared" si="4"/>
        <v>6076.8717069582808</v>
      </c>
    </row>
    <row r="8" spans="1:19" x14ac:dyDescent="0.25">
      <c r="A8" s="15">
        <v>4</v>
      </c>
      <c r="B8" s="16" t="s">
        <v>33</v>
      </c>
      <c r="C8" s="21">
        <v>124.75</v>
      </c>
      <c r="D8" s="21">
        <v>47.583333333333336</v>
      </c>
      <c r="E8" s="21">
        <v>42.583333333333336</v>
      </c>
      <c r="F8" s="21">
        <v>443.83333333333331</v>
      </c>
      <c r="G8" s="21">
        <v>429.16666666666669</v>
      </c>
      <c r="H8" s="21">
        <v>1012.6666666666666</v>
      </c>
      <c r="I8" s="21">
        <v>1513.6666666666667</v>
      </c>
      <c r="J8" s="21">
        <v>347.08333333333331</v>
      </c>
      <c r="K8" s="21">
        <v>3294.3333333333335</v>
      </c>
      <c r="L8" s="22">
        <v>7130.916666666667</v>
      </c>
      <c r="M8" s="23">
        <f t="shared" si="0"/>
        <v>0.10853644305993851</v>
      </c>
      <c r="N8" s="24">
        <f t="shared" si="1"/>
        <v>530.85174300615927</v>
      </c>
      <c r="P8">
        <f t="shared" si="2"/>
        <v>0.11313896814925689</v>
      </c>
      <c r="Q8" s="24">
        <f t="shared" si="3"/>
        <v>2256.3304418006301</v>
      </c>
      <c r="S8" s="24">
        <f t="shared" si="4"/>
        <v>17900.960679543576</v>
      </c>
    </row>
    <row r="9" spans="1:19" x14ac:dyDescent="0.25">
      <c r="A9" s="15">
        <v>5</v>
      </c>
      <c r="B9" s="16" t="s">
        <v>34</v>
      </c>
      <c r="C9" s="21">
        <v>83.583333333333329</v>
      </c>
      <c r="D9" s="21">
        <v>19.166666666666668</v>
      </c>
      <c r="E9" s="21">
        <v>24.916666666666668</v>
      </c>
      <c r="F9" s="21">
        <v>133</v>
      </c>
      <c r="G9" s="21">
        <v>153.83333333333334</v>
      </c>
      <c r="H9" s="21">
        <v>441.41666666666669</v>
      </c>
      <c r="I9" s="21">
        <v>499.41666666666669</v>
      </c>
      <c r="J9" s="21">
        <v>362.5</v>
      </c>
      <c r="K9" s="21">
        <v>1792.4166666666667</v>
      </c>
      <c r="L9" s="22">
        <v>3426.6666666666665</v>
      </c>
      <c r="M9" s="23">
        <f t="shared" si="0"/>
        <v>5.2155736623677076E-2</v>
      </c>
      <c r="N9" s="24">
        <f t="shared" si="1"/>
        <v>255.09370782640457</v>
      </c>
      <c r="P9">
        <f t="shared" si="2"/>
        <v>6.1557878830374543E-2</v>
      </c>
      <c r="Q9" s="24">
        <f t="shared" si="3"/>
        <v>1227.6487775141595</v>
      </c>
      <c r="S9" s="24">
        <f t="shared" si="4"/>
        <v>9739.7491464206905</v>
      </c>
    </row>
    <row r="10" spans="1:19" x14ac:dyDescent="0.25">
      <c r="A10" s="15">
        <v>6</v>
      </c>
      <c r="B10" s="16" t="s">
        <v>35</v>
      </c>
      <c r="C10" s="21">
        <v>173.08333333333334</v>
      </c>
      <c r="D10" s="21">
        <v>141.5</v>
      </c>
      <c r="E10" s="21">
        <v>156.83333333333334</v>
      </c>
      <c r="F10" s="21">
        <v>1099.6666666666667</v>
      </c>
      <c r="G10" s="21">
        <v>1173.1666666666667</v>
      </c>
      <c r="H10" s="21">
        <v>2160.5833333333335</v>
      </c>
      <c r="I10" s="21">
        <v>4265.166666666667</v>
      </c>
      <c r="J10" s="21">
        <v>288.16666666666669</v>
      </c>
      <c r="K10" s="21">
        <v>7597.666666666667</v>
      </c>
      <c r="L10" s="22">
        <v>16882.75</v>
      </c>
      <c r="M10" s="23">
        <f t="shared" si="0"/>
        <v>0.25696466803989809</v>
      </c>
      <c r="N10" s="24">
        <f t="shared" si="1"/>
        <v>1256.8141913831416</v>
      </c>
      <c r="P10">
        <f t="shared" si="2"/>
        <v>0.260930537390065</v>
      </c>
      <c r="Q10" s="24">
        <f t="shared" si="3"/>
        <v>5203.7377071700666</v>
      </c>
      <c r="S10" s="24">
        <f t="shared" si="4"/>
        <v>41284.690556393471</v>
      </c>
    </row>
    <row r="11" spans="1:19" x14ac:dyDescent="0.25">
      <c r="A11" s="15">
        <v>7</v>
      </c>
      <c r="B11" s="16" t="s">
        <v>36</v>
      </c>
      <c r="C11" s="21">
        <v>211.91666666666666</v>
      </c>
      <c r="D11" s="21">
        <v>204.5</v>
      </c>
      <c r="E11" s="21">
        <v>210.33333333333334</v>
      </c>
      <c r="F11" s="21">
        <v>1743.25</v>
      </c>
      <c r="G11" s="21">
        <v>1670.0833333333333</v>
      </c>
      <c r="H11" s="21">
        <v>3755.1666666666665</v>
      </c>
      <c r="I11" s="21">
        <v>6062.75</v>
      </c>
      <c r="J11" s="21">
        <v>521.41666666666663</v>
      </c>
      <c r="K11" s="21">
        <v>10836.083333333334</v>
      </c>
      <c r="L11" s="22">
        <v>25003.583333333332</v>
      </c>
      <c r="M11" s="23">
        <f t="shared" si="0"/>
        <v>0.38056818297125344</v>
      </c>
      <c r="N11" s="24">
        <f t="shared" si="1"/>
        <v>1861.3589829124005</v>
      </c>
      <c r="P11">
        <f t="shared" si="2"/>
        <v>0.37214913096611152</v>
      </c>
      <c r="Q11" s="24">
        <f t="shared" si="3"/>
        <v>7421.7701188571618</v>
      </c>
      <c r="S11" s="24">
        <f t="shared" si="4"/>
        <v>58881.807650589129</v>
      </c>
    </row>
    <row r="12" spans="1:19" x14ac:dyDescent="0.25">
      <c r="A12" s="15">
        <v>8</v>
      </c>
      <c r="B12" s="16" t="s">
        <v>37</v>
      </c>
      <c r="C12" s="21">
        <v>85.75</v>
      </c>
      <c r="D12" s="21">
        <v>8.75</v>
      </c>
      <c r="E12" s="21">
        <v>5.166666666666667</v>
      </c>
      <c r="F12" s="21">
        <v>47.416666666666664</v>
      </c>
      <c r="G12" s="21">
        <v>43.166666666666664</v>
      </c>
      <c r="H12" s="21">
        <v>190.16666666666666</v>
      </c>
      <c r="I12" s="21">
        <v>182.08333333333334</v>
      </c>
      <c r="J12" s="21">
        <v>51.916666666666664</v>
      </c>
      <c r="K12" s="21">
        <v>319.75</v>
      </c>
      <c r="L12" s="22">
        <v>848.41666666666663</v>
      </c>
      <c r="M12" s="23">
        <f t="shared" si="0"/>
        <v>1.2913364653834055E-2</v>
      </c>
      <c r="N12" s="24">
        <f t="shared" si="1"/>
        <v>63.15926652190236</v>
      </c>
      <c r="P12">
        <f t="shared" si="2"/>
        <v>1.0981337164542615E-2</v>
      </c>
      <c r="Q12" s="24">
        <f t="shared" si="3"/>
        <v>219.00080707247335</v>
      </c>
      <c r="S12" s="24">
        <f t="shared" si="4"/>
        <v>1737.4781475110969</v>
      </c>
    </row>
    <row r="13" spans="1:19" ht="15.75" thickBot="1" x14ac:dyDescent="0.3">
      <c r="A13" s="25" t="s">
        <v>21</v>
      </c>
      <c r="B13" s="26"/>
      <c r="C13" s="27">
        <f>SUM(C5:C12)</f>
        <v>890.33333333333326</v>
      </c>
      <c r="D13" s="27">
        <f t="shared" ref="D13:L13" si="5">SUM(D5:D12)</f>
        <v>561.91666666666674</v>
      </c>
      <c r="E13" s="27">
        <f t="shared" si="5"/>
        <v>570.33333333333337</v>
      </c>
      <c r="F13" s="27">
        <f t="shared" si="5"/>
        <v>4328.7500000000009</v>
      </c>
      <c r="G13" s="27">
        <f t="shared" si="5"/>
        <v>4298.8333333333339</v>
      </c>
      <c r="H13" s="27">
        <f t="shared" si="5"/>
        <v>9334.9166666666661</v>
      </c>
      <c r="I13" s="27">
        <f t="shared" si="5"/>
        <v>15527.083333333334</v>
      </c>
      <c r="J13" s="27">
        <f t="shared" si="5"/>
        <v>1961.2500000000002</v>
      </c>
      <c r="K13" s="27">
        <f t="shared" si="5"/>
        <v>29117.583333333336</v>
      </c>
      <c r="L13" s="28">
        <f t="shared" si="5"/>
        <v>65700.666666666672</v>
      </c>
      <c r="M13" s="23">
        <f t="shared" si="0"/>
        <v>1</v>
      </c>
      <c r="N13">
        <f t="shared" si="1"/>
        <v>4891</v>
      </c>
      <c r="P13">
        <f t="shared" si="2"/>
        <v>1</v>
      </c>
      <c r="Q13">
        <f t="shared" si="3"/>
        <v>19943</v>
      </c>
      <c r="S13">
        <f t="shared" si="4"/>
        <v>158221</v>
      </c>
    </row>
    <row r="14" spans="1:19" ht="15.75" thickBot="1" x14ac:dyDescent="0.3"/>
    <row r="15" spans="1:19" x14ac:dyDescent="0.25">
      <c r="A15" s="12" t="s">
        <v>38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N15" t="s">
        <v>39</v>
      </c>
      <c r="P15" t="s">
        <v>40</v>
      </c>
      <c r="S15" t="s">
        <v>41</v>
      </c>
    </row>
    <row r="16" spans="1:19" x14ac:dyDescent="0.25">
      <c r="A16" s="15"/>
      <c r="B16" s="16" t="s">
        <v>7</v>
      </c>
      <c r="C16" s="16" t="s">
        <v>8</v>
      </c>
      <c r="D16" s="16" t="s">
        <v>9</v>
      </c>
      <c r="E16" s="16"/>
      <c r="F16" s="16"/>
      <c r="G16" s="16"/>
      <c r="H16" s="16"/>
      <c r="I16" s="16"/>
      <c r="J16" s="16"/>
      <c r="K16" s="16"/>
      <c r="L16" s="17"/>
      <c r="N16">
        <v>3624</v>
      </c>
      <c r="P16">
        <v>161927</v>
      </c>
      <c r="S16">
        <v>16980</v>
      </c>
    </row>
    <row r="17" spans="1:19" x14ac:dyDescent="0.25">
      <c r="A17" s="15"/>
      <c r="B17" s="16"/>
      <c r="C17" s="16"/>
      <c r="D17" s="16" t="s">
        <v>42</v>
      </c>
      <c r="E17" s="16" t="s">
        <v>43</v>
      </c>
      <c r="F17" s="16" t="s">
        <v>44</v>
      </c>
      <c r="G17" s="16" t="s">
        <v>45</v>
      </c>
      <c r="H17" s="16" t="s">
        <v>46</v>
      </c>
      <c r="I17" s="16" t="s">
        <v>47</v>
      </c>
      <c r="J17" s="16" t="s">
        <v>48</v>
      </c>
      <c r="K17" s="16" t="s">
        <v>39</v>
      </c>
      <c r="L17" s="17" t="s">
        <v>21</v>
      </c>
    </row>
    <row r="18" spans="1:19" x14ac:dyDescent="0.25">
      <c r="A18" s="15"/>
      <c r="B18" s="16"/>
      <c r="C18" s="16"/>
      <c r="D18" s="16" t="s">
        <v>22</v>
      </c>
      <c r="E18" s="16" t="s">
        <v>22</v>
      </c>
      <c r="F18" s="16" t="s">
        <v>49</v>
      </c>
      <c r="G18" s="16" t="s">
        <v>49</v>
      </c>
      <c r="H18" s="16" t="s">
        <v>50</v>
      </c>
      <c r="I18" s="16" t="s">
        <v>50</v>
      </c>
      <c r="J18" s="16" t="s">
        <v>51</v>
      </c>
      <c r="K18" s="16" t="s">
        <v>51</v>
      </c>
      <c r="L18" s="17"/>
    </row>
    <row r="19" spans="1:19" x14ac:dyDescent="0.25">
      <c r="A19" s="15">
        <v>1</v>
      </c>
      <c r="B19" s="16" t="s">
        <v>30</v>
      </c>
      <c r="C19" s="21">
        <v>434.33333333333331</v>
      </c>
      <c r="D19" s="21">
        <v>3.75</v>
      </c>
      <c r="E19" s="21">
        <v>2</v>
      </c>
      <c r="F19" s="21">
        <v>117.91666666666667</v>
      </c>
      <c r="G19" s="21">
        <v>59.25</v>
      </c>
      <c r="H19" s="21">
        <v>674</v>
      </c>
      <c r="I19" s="21">
        <v>1866.1666666666667</v>
      </c>
      <c r="J19" s="21">
        <v>728.5</v>
      </c>
      <c r="K19" s="21">
        <v>16287.75</v>
      </c>
      <c r="L19" s="22">
        <v>19735.5</v>
      </c>
      <c r="M19">
        <f>L19/$L$27</f>
        <v>0.10023634218149251</v>
      </c>
      <c r="N19" s="24">
        <f>$N$16*M19</f>
        <v>363.25650406572885</v>
      </c>
      <c r="P19">
        <f>K19/$K$27</f>
        <v>9.5315122710545902E-2</v>
      </c>
      <c r="Q19" s="24">
        <f>$P$16*P19</f>
        <v>15434.091875150567</v>
      </c>
      <c r="S19" s="24">
        <f>$S$16*P19</f>
        <v>1618.4507836250693</v>
      </c>
    </row>
    <row r="20" spans="1:19" x14ac:dyDescent="0.25">
      <c r="A20" s="15">
        <v>2</v>
      </c>
      <c r="B20" s="16" t="s">
        <v>31</v>
      </c>
      <c r="C20" s="21">
        <v>369.5</v>
      </c>
      <c r="D20" s="21">
        <v>1</v>
      </c>
      <c r="E20" s="21">
        <v>9.9090909090909083</v>
      </c>
      <c r="F20" s="21">
        <v>80.444444444444443</v>
      </c>
      <c r="G20" s="21">
        <v>38.18181818181818</v>
      </c>
      <c r="H20" s="21">
        <v>303.75</v>
      </c>
      <c r="I20" s="21">
        <v>450.5</v>
      </c>
      <c r="J20" s="21">
        <v>860.66666666666663</v>
      </c>
      <c r="K20" s="21">
        <v>15874</v>
      </c>
      <c r="L20" s="22">
        <v>17593.5</v>
      </c>
      <c r="M20">
        <f t="shared" ref="M20:M27" si="6">L20/$L$27</f>
        <v>8.9357152652331504E-2</v>
      </c>
      <c r="N20" s="24">
        <f t="shared" ref="N20:N27" si="7">$N$16*M20</f>
        <v>323.83032121204934</v>
      </c>
      <c r="P20">
        <f t="shared" ref="P20:P27" si="8">K20/$K$27</f>
        <v>9.2893877785894655E-2</v>
      </c>
      <c r="Q20" s="24">
        <f t="shared" ref="Q20:Q27" si="9">$P$16*P20</f>
        <v>15042.026948236564</v>
      </c>
      <c r="S20" s="24">
        <f t="shared" ref="S20:S27" si="10">$S$16*P20</f>
        <v>1577.3380448044913</v>
      </c>
    </row>
    <row r="21" spans="1:19" x14ac:dyDescent="0.25">
      <c r="A21" s="15">
        <v>3</v>
      </c>
      <c r="B21" s="16" t="s">
        <v>32</v>
      </c>
      <c r="C21" s="21">
        <v>243.91666666666666</v>
      </c>
      <c r="D21" s="21">
        <v>0</v>
      </c>
      <c r="E21" s="21">
        <v>2.75</v>
      </c>
      <c r="F21" s="21">
        <v>123.5</v>
      </c>
      <c r="G21" s="21">
        <v>63.583333333333336</v>
      </c>
      <c r="H21" s="21">
        <v>142.75</v>
      </c>
      <c r="I21" s="21">
        <v>1263.8333333333333</v>
      </c>
      <c r="J21" s="21">
        <v>429.75</v>
      </c>
      <c r="K21" s="21">
        <v>9507.5833333333339</v>
      </c>
      <c r="L21" s="22">
        <v>11511.333333333334</v>
      </c>
      <c r="M21">
        <f t="shared" si="6"/>
        <v>5.8465908994716161E-2</v>
      </c>
      <c r="N21" s="24">
        <f t="shared" si="7"/>
        <v>211.88045419685136</v>
      </c>
      <c r="P21">
        <f t="shared" si="8"/>
        <v>5.5637916354156207E-2</v>
      </c>
      <c r="Q21" s="24">
        <f t="shared" si="9"/>
        <v>9009.2808814794516</v>
      </c>
      <c r="S21" s="24">
        <f t="shared" si="10"/>
        <v>944.73181969357245</v>
      </c>
    </row>
    <row r="22" spans="1:19" x14ac:dyDescent="0.25">
      <c r="A22" s="15">
        <v>4</v>
      </c>
      <c r="B22" s="16" t="s">
        <v>33</v>
      </c>
      <c r="C22" s="21">
        <v>437.08333333333331</v>
      </c>
      <c r="D22" s="21">
        <v>1</v>
      </c>
      <c r="E22" s="21">
        <v>27.857142857142858</v>
      </c>
      <c r="F22" s="21">
        <v>26.444444444444443</v>
      </c>
      <c r="G22" s="21">
        <v>96.63636363636364</v>
      </c>
      <c r="H22" s="21">
        <v>276.58333333333331</v>
      </c>
      <c r="I22" s="21">
        <v>1680.25</v>
      </c>
      <c r="J22" s="21">
        <v>1095</v>
      </c>
      <c r="K22" s="21">
        <v>22070.75</v>
      </c>
      <c r="L22" s="22">
        <v>25247.5</v>
      </c>
      <c r="M22">
        <f t="shared" si="6"/>
        <v>0.12823171691759683</v>
      </c>
      <c r="N22" s="24">
        <f t="shared" si="7"/>
        <v>464.7117421093709</v>
      </c>
      <c r="P22">
        <f t="shared" si="8"/>
        <v>0.12915695811660793</v>
      </c>
      <c r="Q22" s="24">
        <f t="shared" si="9"/>
        <v>20913.998756947974</v>
      </c>
      <c r="S22" s="24">
        <f t="shared" si="10"/>
        <v>2193.0851488200028</v>
      </c>
    </row>
    <row r="23" spans="1:19" x14ac:dyDescent="0.25">
      <c r="A23" s="15">
        <v>5</v>
      </c>
      <c r="B23" s="16" t="s">
        <v>34</v>
      </c>
      <c r="C23" s="21">
        <v>346.16666666666669</v>
      </c>
      <c r="D23" s="21">
        <v>1</v>
      </c>
      <c r="E23" s="21">
        <v>7.8</v>
      </c>
      <c r="F23" s="21">
        <v>53.333333333333336</v>
      </c>
      <c r="G23" s="21">
        <v>86.333333333333329</v>
      </c>
      <c r="H23" s="21">
        <v>220.91666666666666</v>
      </c>
      <c r="I23" s="21">
        <v>1135.8333333333333</v>
      </c>
      <c r="J23" s="21">
        <v>624.16666666666663</v>
      </c>
      <c r="K23" s="21">
        <v>13526.416666666666</v>
      </c>
      <c r="L23" s="22">
        <v>15637.083333333334</v>
      </c>
      <c r="M23">
        <f t="shared" si="6"/>
        <v>7.9420538406450983E-2</v>
      </c>
      <c r="N23" s="24">
        <f t="shared" si="7"/>
        <v>287.82003118497835</v>
      </c>
      <c r="P23">
        <f t="shared" si="8"/>
        <v>7.9155934025099017E-2</v>
      </c>
      <c r="Q23" s="24">
        <f t="shared" si="9"/>
        <v>12817.482928882209</v>
      </c>
      <c r="S23" s="24">
        <f t="shared" si="10"/>
        <v>1344.0677597461813</v>
      </c>
    </row>
    <row r="24" spans="1:19" x14ac:dyDescent="0.25">
      <c r="A24" s="15">
        <v>6</v>
      </c>
      <c r="B24" s="16" t="s">
        <v>35</v>
      </c>
      <c r="C24" s="21">
        <v>685.75</v>
      </c>
      <c r="D24" s="21">
        <v>69</v>
      </c>
      <c r="E24" s="21">
        <v>0</v>
      </c>
      <c r="F24" s="21">
        <v>297.18181818181819</v>
      </c>
      <c r="G24" s="21">
        <v>51.545454545454547</v>
      </c>
      <c r="H24" s="21">
        <v>856.08333333333337</v>
      </c>
      <c r="I24" s="21">
        <v>3486.75</v>
      </c>
      <c r="J24" s="21">
        <v>1275.3333333333333</v>
      </c>
      <c r="K24" s="21">
        <v>38553.666666666664</v>
      </c>
      <c r="L24" s="22">
        <v>44497.25</v>
      </c>
      <c r="M24">
        <f t="shared" si="6"/>
        <v>0.22600094130553658</v>
      </c>
      <c r="N24" s="24">
        <f t="shared" si="7"/>
        <v>819.02741129126457</v>
      </c>
      <c r="P24">
        <f t="shared" si="8"/>
        <v>0.22561418669090674</v>
      </c>
      <c r="Q24" s="24">
        <f t="shared" si="9"/>
        <v>36533.028408298458</v>
      </c>
      <c r="S24" s="24">
        <f t="shared" si="10"/>
        <v>3830.9288900115966</v>
      </c>
    </row>
    <row r="25" spans="1:19" x14ac:dyDescent="0.25">
      <c r="A25" s="15">
        <v>7</v>
      </c>
      <c r="B25" s="16" t="s">
        <v>36</v>
      </c>
      <c r="C25" s="21">
        <v>475.91666666666669</v>
      </c>
      <c r="D25" s="21">
        <v>0</v>
      </c>
      <c r="E25" s="21">
        <v>68</v>
      </c>
      <c r="F25" s="21">
        <v>261.83333333333331</v>
      </c>
      <c r="G25" s="21">
        <v>278.25</v>
      </c>
      <c r="H25" s="21">
        <v>860.75</v>
      </c>
      <c r="I25" s="21">
        <v>1914</v>
      </c>
      <c r="J25" s="21">
        <v>832</v>
      </c>
      <c r="K25" s="21">
        <v>27873.916666666668</v>
      </c>
      <c r="L25" s="22">
        <v>32032.083333333332</v>
      </c>
      <c r="M25">
        <f t="shared" si="6"/>
        <v>0.16269052548889476</v>
      </c>
      <c r="N25" s="24">
        <f t="shared" si="7"/>
        <v>589.59046437175459</v>
      </c>
      <c r="P25">
        <f t="shared" si="8"/>
        <v>0.16311680787750696</v>
      </c>
      <c r="Q25" s="24">
        <f t="shared" si="9"/>
        <v>26413.015349181071</v>
      </c>
      <c r="S25" s="24">
        <f t="shared" si="10"/>
        <v>2769.7233977600681</v>
      </c>
    </row>
    <row r="26" spans="1:19" x14ac:dyDescent="0.25">
      <c r="A26" s="15">
        <v>8</v>
      </c>
      <c r="B26" s="16" t="s">
        <v>37</v>
      </c>
      <c r="C26" s="21">
        <v>557.5</v>
      </c>
      <c r="D26" s="21">
        <v>12.666666666666666</v>
      </c>
      <c r="E26" s="21">
        <v>11.5</v>
      </c>
      <c r="F26" s="21">
        <v>44.916666666666664</v>
      </c>
      <c r="G26" s="21">
        <v>81</v>
      </c>
      <c r="H26" s="21">
        <v>923.16666666666663</v>
      </c>
      <c r="I26" s="21">
        <v>1147</v>
      </c>
      <c r="J26" s="21">
        <v>1232.4166666666667</v>
      </c>
      <c r="K26" s="21">
        <v>27189.083333333332</v>
      </c>
      <c r="L26" s="22">
        <v>30635.416666666668</v>
      </c>
      <c r="M26">
        <f t="shared" si="6"/>
        <v>0.15559687405298059</v>
      </c>
      <c r="N26" s="24">
        <f t="shared" si="7"/>
        <v>563.8830715680017</v>
      </c>
      <c r="P26">
        <f t="shared" si="8"/>
        <v>0.15910919643928259</v>
      </c>
      <c r="Q26" s="24">
        <f t="shared" si="9"/>
        <v>25764.074851823712</v>
      </c>
      <c r="S26" s="24">
        <f t="shared" si="10"/>
        <v>2701.6741555390186</v>
      </c>
    </row>
    <row r="27" spans="1:19" ht="15.75" thickBot="1" x14ac:dyDescent="0.3">
      <c r="A27" s="25" t="s">
        <v>21</v>
      </c>
      <c r="B27" s="26"/>
      <c r="C27" s="29">
        <f>SUM(C19:C26)</f>
        <v>3550.1666666666665</v>
      </c>
      <c r="D27" s="29">
        <f t="shared" ref="D27:L27" si="11">SUM(D19:D26)</f>
        <v>88.416666666666671</v>
      </c>
      <c r="E27" s="29">
        <f t="shared" si="11"/>
        <v>129.81623376623378</v>
      </c>
      <c r="F27" s="29">
        <f t="shared" si="11"/>
        <v>1005.570707070707</v>
      </c>
      <c r="G27" s="29">
        <f t="shared" si="11"/>
        <v>754.780303030303</v>
      </c>
      <c r="H27" s="29">
        <f t="shared" si="11"/>
        <v>4258</v>
      </c>
      <c r="I27" s="29">
        <f t="shared" si="11"/>
        <v>12944.333333333332</v>
      </c>
      <c r="J27" s="29">
        <f t="shared" si="11"/>
        <v>7077.833333333333</v>
      </c>
      <c r="K27" s="29">
        <f t="shared" si="11"/>
        <v>170883.16666666666</v>
      </c>
      <c r="L27" s="30">
        <f t="shared" si="11"/>
        <v>196889.66666666669</v>
      </c>
      <c r="M27">
        <f t="shared" si="6"/>
        <v>1</v>
      </c>
      <c r="N27">
        <f t="shared" si="7"/>
        <v>3624</v>
      </c>
      <c r="P27">
        <f t="shared" si="8"/>
        <v>1</v>
      </c>
      <c r="Q27">
        <f t="shared" si="9"/>
        <v>161927</v>
      </c>
      <c r="S27" s="24">
        <f t="shared" si="10"/>
        <v>16980</v>
      </c>
    </row>
    <row r="28" spans="1:19" ht="15.75" thickBot="1" x14ac:dyDescent="0.3"/>
    <row r="29" spans="1:19" x14ac:dyDescent="0.25">
      <c r="A29" s="12" t="s">
        <v>52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</row>
    <row r="30" spans="1:19" x14ac:dyDescent="0.25">
      <c r="A30" s="15"/>
      <c r="B30" s="16" t="s">
        <v>7</v>
      </c>
      <c r="C30" s="16" t="s">
        <v>8</v>
      </c>
      <c r="D30" s="16" t="s">
        <v>9</v>
      </c>
      <c r="E30" s="16"/>
      <c r="F30" s="16"/>
      <c r="G30" s="16"/>
      <c r="H30" s="16"/>
      <c r="I30" s="16"/>
      <c r="J30" s="16"/>
      <c r="K30" s="16"/>
      <c r="L30" s="17"/>
      <c r="P30" t="s">
        <v>53</v>
      </c>
      <c r="S30" t="s">
        <v>54</v>
      </c>
    </row>
    <row r="31" spans="1:19" x14ac:dyDescent="0.25">
      <c r="A31" s="15"/>
      <c r="B31" s="16"/>
      <c r="C31" s="16"/>
      <c r="D31" s="16" t="s">
        <v>55</v>
      </c>
      <c r="E31" s="16" t="s">
        <v>56</v>
      </c>
      <c r="F31" s="16" t="s">
        <v>57</v>
      </c>
      <c r="G31" s="16" t="s">
        <v>58</v>
      </c>
      <c r="H31" s="16" t="s">
        <v>46</v>
      </c>
      <c r="I31" s="16" t="s">
        <v>47</v>
      </c>
      <c r="J31" s="16" t="s">
        <v>59</v>
      </c>
      <c r="K31" s="16" t="s">
        <v>60</v>
      </c>
      <c r="L31" s="17" t="s">
        <v>21</v>
      </c>
      <c r="N31">
        <v>1157</v>
      </c>
      <c r="P31">
        <v>77923</v>
      </c>
      <c r="S31">
        <v>4999</v>
      </c>
    </row>
    <row r="32" spans="1:19" x14ac:dyDescent="0.25">
      <c r="A32" s="15"/>
      <c r="B32" s="16"/>
      <c r="C32" s="16"/>
      <c r="D32" s="16" t="s">
        <v>22</v>
      </c>
      <c r="E32" s="16" t="s">
        <v>22</v>
      </c>
      <c r="F32" s="16" t="s">
        <v>49</v>
      </c>
      <c r="G32" s="16" t="s">
        <v>49</v>
      </c>
      <c r="H32" s="16" t="s">
        <v>50</v>
      </c>
      <c r="I32" s="16" t="s">
        <v>50</v>
      </c>
      <c r="J32" s="16" t="s">
        <v>51</v>
      </c>
      <c r="K32" s="16" t="s">
        <v>51</v>
      </c>
      <c r="L32" s="17"/>
    </row>
    <row r="33" spans="1:19" x14ac:dyDescent="0.25">
      <c r="A33" s="15">
        <v>1</v>
      </c>
      <c r="B33" s="16" t="s">
        <v>30</v>
      </c>
      <c r="C33" s="21">
        <v>276.25</v>
      </c>
      <c r="D33" s="21">
        <v>8.5</v>
      </c>
      <c r="E33" s="21">
        <v>4.5</v>
      </c>
      <c r="F33" s="21">
        <v>35</v>
      </c>
      <c r="G33" s="21">
        <v>34.9</v>
      </c>
      <c r="H33" s="21">
        <v>160.33333333333334</v>
      </c>
      <c r="I33" s="21">
        <v>437.58333333333331</v>
      </c>
      <c r="J33" s="21">
        <v>279.58333333333331</v>
      </c>
      <c r="K33" s="21">
        <v>4103.583333333333</v>
      </c>
      <c r="L33" s="22">
        <v>5041.5</v>
      </c>
      <c r="M33">
        <f>L33/$L$41</f>
        <v>6.475755788500176E-2</v>
      </c>
      <c r="N33" s="24">
        <f>$N$31*M33</f>
        <v>74.924494472947032</v>
      </c>
      <c r="P33">
        <f>K33/$K$41</f>
        <v>6.1162767011876569E-2</v>
      </c>
      <c r="Q33">
        <f>$P$31*P33</f>
        <v>4765.9862938664583</v>
      </c>
      <c r="S33" s="24">
        <f>$S$31*P33</f>
        <v>305.75267229237096</v>
      </c>
    </row>
    <row r="34" spans="1:19" x14ac:dyDescent="0.25">
      <c r="A34" s="15">
        <v>2</v>
      </c>
      <c r="B34" s="16" t="s">
        <v>31</v>
      </c>
      <c r="C34" s="21">
        <v>268.75</v>
      </c>
      <c r="D34" s="21">
        <v>3</v>
      </c>
      <c r="E34" s="21">
        <v>11</v>
      </c>
      <c r="F34" s="21">
        <v>8.8000000000000007</v>
      </c>
      <c r="G34" s="21">
        <v>29.454545454545453</v>
      </c>
      <c r="H34" s="21">
        <v>104.25</v>
      </c>
      <c r="I34" s="21">
        <v>283.08333333333331</v>
      </c>
      <c r="J34" s="21">
        <v>554.16666666666663</v>
      </c>
      <c r="K34" s="21">
        <v>7754.916666666667</v>
      </c>
      <c r="L34" s="22">
        <v>8736.0833333333339</v>
      </c>
      <c r="M34">
        <f t="shared" ref="M34:M41" si="12">L34/$L$41</f>
        <v>0.11221410733839779</v>
      </c>
      <c r="N34" s="24">
        <f t="shared" ref="N34:N41" si="13">$N$31*M34</f>
        <v>129.83172219052625</v>
      </c>
      <c r="P34">
        <f t="shared" ref="P34:P41" si="14">K34/$K$41</f>
        <v>0.1155848736949053</v>
      </c>
      <c r="Q34">
        <f t="shared" ref="Q34:Q41" si="15">$P$31*P34</f>
        <v>9006.7201129281057</v>
      </c>
      <c r="S34" s="24">
        <f t="shared" ref="S34:S41" si="16">$S$31*P34</f>
        <v>577.80878360083159</v>
      </c>
    </row>
    <row r="35" spans="1:19" x14ac:dyDescent="0.25">
      <c r="A35" s="15">
        <v>3</v>
      </c>
      <c r="B35" s="16" t="s">
        <v>32</v>
      </c>
      <c r="C35" s="21">
        <v>225.5</v>
      </c>
      <c r="D35" s="21">
        <v>0</v>
      </c>
      <c r="E35" s="21">
        <v>1</v>
      </c>
      <c r="F35" s="21">
        <v>141</v>
      </c>
      <c r="G35" s="21">
        <v>69.666666666666671</v>
      </c>
      <c r="H35" s="21">
        <v>146.08333333333334</v>
      </c>
      <c r="I35" s="21">
        <v>1280</v>
      </c>
      <c r="J35" s="21">
        <v>430.66666666666669</v>
      </c>
      <c r="K35" s="21">
        <v>9105.8333333333339</v>
      </c>
      <c r="L35" s="22">
        <v>11149.833333333334</v>
      </c>
      <c r="M35">
        <f t="shared" si="12"/>
        <v>0.14321848209688692</v>
      </c>
      <c r="N35" s="24">
        <f t="shared" si="13"/>
        <v>165.70378378609817</v>
      </c>
      <c r="P35">
        <f t="shared" si="14"/>
        <v>0.13571991047230578</v>
      </c>
      <c r="Q35">
        <f t="shared" si="15"/>
        <v>10575.702583733482</v>
      </c>
      <c r="S35" s="24">
        <f t="shared" si="16"/>
        <v>678.46383245105653</v>
      </c>
    </row>
    <row r="36" spans="1:19" x14ac:dyDescent="0.25">
      <c r="A36" s="15">
        <v>4</v>
      </c>
      <c r="B36" s="16" t="s">
        <v>33</v>
      </c>
      <c r="C36" s="21">
        <v>324.66666666666669</v>
      </c>
      <c r="D36" s="21">
        <v>10</v>
      </c>
      <c r="E36" s="21">
        <v>10</v>
      </c>
      <c r="F36" s="21">
        <v>7.333333333333333</v>
      </c>
      <c r="G36" s="21">
        <v>18.100000000000001</v>
      </c>
      <c r="H36" s="21">
        <v>92.5</v>
      </c>
      <c r="I36" s="21">
        <v>473.16666666666669</v>
      </c>
      <c r="J36" s="21">
        <v>617</v>
      </c>
      <c r="K36" s="21">
        <v>7902.5</v>
      </c>
      <c r="L36" s="22">
        <v>9108.0833333333339</v>
      </c>
      <c r="M36">
        <f t="shared" si="12"/>
        <v>0.11699240973514889</v>
      </c>
      <c r="N36" s="24">
        <f t="shared" si="13"/>
        <v>135.36021806356726</v>
      </c>
      <c r="P36">
        <f t="shared" si="14"/>
        <v>0.11778456218622455</v>
      </c>
      <c r="Q36">
        <f t="shared" si="15"/>
        <v>9178.1264392371759</v>
      </c>
      <c r="S36" s="24">
        <f t="shared" si="16"/>
        <v>588.80502636893652</v>
      </c>
    </row>
    <row r="37" spans="1:19" x14ac:dyDescent="0.25">
      <c r="A37" s="15">
        <v>5</v>
      </c>
      <c r="B37" s="16" t="s">
        <v>34</v>
      </c>
      <c r="C37" s="21">
        <v>188.25</v>
      </c>
      <c r="D37" s="21">
        <v>0</v>
      </c>
      <c r="E37" s="21">
        <v>5.5</v>
      </c>
      <c r="F37" s="21">
        <v>5.5</v>
      </c>
      <c r="G37" s="21">
        <v>21.333333333333332</v>
      </c>
      <c r="H37" s="21">
        <v>56.083333333333336</v>
      </c>
      <c r="I37" s="21">
        <v>352</v>
      </c>
      <c r="J37" s="21">
        <v>268.91666666666669</v>
      </c>
      <c r="K37" s="21">
        <v>3847.5</v>
      </c>
      <c r="L37" s="22">
        <v>4545.083333333333</v>
      </c>
      <c r="M37">
        <f t="shared" si="12"/>
        <v>5.8381135981451955E-2</v>
      </c>
      <c r="N37" s="24">
        <f t="shared" si="13"/>
        <v>67.546974330539911</v>
      </c>
      <c r="P37">
        <f t="shared" si="14"/>
        <v>5.7345916230496542E-2</v>
      </c>
      <c r="Q37">
        <f t="shared" si="15"/>
        <v>4468.5658304289818</v>
      </c>
      <c r="S37" s="24">
        <f t="shared" si="16"/>
        <v>286.67223523625222</v>
      </c>
    </row>
    <row r="38" spans="1:19" x14ac:dyDescent="0.25">
      <c r="A38" s="15">
        <v>6</v>
      </c>
      <c r="B38" s="16" t="s">
        <v>35</v>
      </c>
      <c r="C38" s="21">
        <v>555.33333333333337</v>
      </c>
      <c r="D38" s="21">
        <v>0</v>
      </c>
      <c r="E38" s="21">
        <v>6</v>
      </c>
      <c r="F38" s="21">
        <v>66.5</v>
      </c>
      <c r="G38" s="21">
        <v>22.90909090909091</v>
      </c>
      <c r="H38" s="21">
        <v>281.08333333333331</v>
      </c>
      <c r="I38" s="21">
        <v>1488.5</v>
      </c>
      <c r="J38" s="21">
        <v>839.33333333333337</v>
      </c>
      <c r="K38" s="21">
        <v>19484.833333333332</v>
      </c>
      <c r="L38" s="22">
        <v>22159.583333333332</v>
      </c>
      <c r="M38">
        <f t="shared" si="12"/>
        <v>0.28463760793729115</v>
      </c>
      <c r="N38" s="24">
        <f t="shared" si="13"/>
        <v>329.32571238344588</v>
      </c>
      <c r="P38">
        <f t="shared" si="14"/>
        <v>0.29041601562014813</v>
      </c>
      <c r="Q38">
        <f t="shared" si="15"/>
        <v>22630.087185168803</v>
      </c>
      <c r="S38" s="24">
        <f t="shared" si="16"/>
        <v>1451.7896620851204</v>
      </c>
    </row>
    <row r="39" spans="1:19" x14ac:dyDescent="0.25">
      <c r="A39" s="15">
        <v>7</v>
      </c>
      <c r="B39" s="16" t="s">
        <v>36</v>
      </c>
      <c r="C39" s="21">
        <v>374.33333333333331</v>
      </c>
      <c r="D39" s="21">
        <v>0</v>
      </c>
      <c r="E39" s="21">
        <v>103</v>
      </c>
      <c r="F39" s="21">
        <v>30.8</v>
      </c>
      <c r="G39" s="21">
        <v>99.166666666666671</v>
      </c>
      <c r="H39" s="21">
        <v>133.83333333333334</v>
      </c>
      <c r="I39" s="21">
        <v>619.33333333333337</v>
      </c>
      <c r="J39" s="21">
        <v>514.33333333333337</v>
      </c>
      <c r="K39" s="21">
        <v>9610.0833333333339</v>
      </c>
      <c r="L39" s="22">
        <v>10957.166666666666</v>
      </c>
      <c r="M39">
        <f t="shared" si="12"/>
        <v>0.14074369823907137</v>
      </c>
      <c r="N39" s="24">
        <f t="shared" si="13"/>
        <v>162.84045886260557</v>
      </c>
      <c r="P39">
        <f t="shared" si="14"/>
        <v>0.14323561632265741</v>
      </c>
      <c r="Q39">
        <f t="shared" si="15"/>
        <v>11161.348930710434</v>
      </c>
      <c r="S39" s="24">
        <f t="shared" si="16"/>
        <v>716.03484599696435</v>
      </c>
    </row>
    <row r="40" spans="1:19" ht="15.75" thickBot="1" x14ac:dyDescent="0.3">
      <c r="A40" s="31">
        <v>8</v>
      </c>
      <c r="B40" s="32" t="s">
        <v>37</v>
      </c>
      <c r="C40" s="33">
        <v>296.66666666666669</v>
      </c>
      <c r="D40" s="33">
        <v>1.6</v>
      </c>
      <c r="E40" s="33">
        <v>10.666666666666666</v>
      </c>
      <c r="F40" s="33">
        <v>14.285714285714286</v>
      </c>
      <c r="G40" s="33">
        <v>17.333333333333332</v>
      </c>
      <c r="H40" s="33">
        <v>226.41666666666666</v>
      </c>
      <c r="I40" s="33">
        <v>282.58333333333331</v>
      </c>
      <c r="J40" s="33">
        <v>337.33333333333331</v>
      </c>
      <c r="K40" s="33">
        <v>5283.583333333333</v>
      </c>
      <c r="L40" s="34">
        <v>6154.583333333333</v>
      </c>
      <c r="M40">
        <f t="shared" si="12"/>
        <v>7.9055000786750054E-2</v>
      </c>
      <c r="N40" s="24">
        <f t="shared" si="13"/>
        <v>91.466635910269815</v>
      </c>
      <c r="P40">
        <f t="shared" si="14"/>
        <v>7.8750338461385572E-2</v>
      </c>
      <c r="Q40">
        <f t="shared" si="15"/>
        <v>6136.4626239265481</v>
      </c>
      <c r="S40" s="24">
        <f t="shared" si="16"/>
        <v>393.67294196846649</v>
      </c>
    </row>
    <row r="41" spans="1:19" ht="16.5" thickTop="1" thickBot="1" x14ac:dyDescent="0.3">
      <c r="A41" s="35" t="s">
        <v>21</v>
      </c>
      <c r="B41" s="36"/>
      <c r="C41" s="37">
        <f>SUM(C33:C40)</f>
        <v>2509.75</v>
      </c>
      <c r="D41" s="37">
        <f t="shared" ref="D41:L41" si="17">SUM(D33:D40)</f>
        <v>23.1</v>
      </c>
      <c r="E41" s="37">
        <f t="shared" si="17"/>
        <v>151.66666666666666</v>
      </c>
      <c r="F41" s="37">
        <f t="shared" si="17"/>
        <v>309.21904761904761</v>
      </c>
      <c r="G41" s="37">
        <f t="shared" si="17"/>
        <v>312.86363636363632</v>
      </c>
      <c r="H41" s="37">
        <f t="shared" si="17"/>
        <v>1200.5833333333335</v>
      </c>
      <c r="I41" s="37">
        <f t="shared" si="17"/>
        <v>5216.2499999999991</v>
      </c>
      <c r="J41" s="37">
        <f t="shared" si="17"/>
        <v>3841.3333333333339</v>
      </c>
      <c r="K41" s="37">
        <f t="shared" si="17"/>
        <v>67092.833333333343</v>
      </c>
      <c r="L41" s="38">
        <f t="shared" si="17"/>
        <v>77851.916666666672</v>
      </c>
      <c r="M41">
        <f t="shared" si="12"/>
        <v>1</v>
      </c>
      <c r="N41" s="24">
        <f t="shared" si="13"/>
        <v>1157</v>
      </c>
      <c r="P41">
        <f t="shared" si="14"/>
        <v>1</v>
      </c>
      <c r="Q41">
        <f t="shared" si="15"/>
        <v>77923</v>
      </c>
      <c r="S41" s="24">
        <f t="shared" si="16"/>
        <v>4999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11" sqref="I11"/>
    </sheetView>
  </sheetViews>
  <sheetFormatPr defaultRowHeight="15" x14ac:dyDescent="0.25"/>
  <sheetData>
    <row r="1" spans="1:8" ht="18.75" x14ac:dyDescent="0.3">
      <c r="A1" s="39" t="s">
        <v>61</v>
      </c>
      <c r="B1" s="13"/>
      <c r="C1" s="13"/>
      <c r="D1" s="13"/>
      <c r="E1" s="13"/>
      <c r="F1" s="13"/>
      <c r="G1" s="13"/>
      <c r="H1" s="14"/>
    </row>
    <row r="2" spans="1:8" s="45" customFormat="1" ht="63" x14ac:dyDescent="0.25">
      <c r="A2" s="40" t="s">
        <v>62</v>
      </c>
      <c r="B2" s="41" t="s">
        <v>63</v>
      </c>
      <c r="C2" s="41" t="s">
        <v>64</v>
      </c>
      <c r="D2" s="41" t="s">
        <v>65</v>
      </c>
      <c r="E2" s="42" t="s">
        <v>21</v>
      </c>
      <c r="F2" s="43" t="s">
        <v>66</v>
      </c>
      <c r="G2" s="43"/>
      <c r="H2" s="44"/>
    </row>
    <row r="3" spans="1:8" s="45" customFormat="1" ht="46.5" customHeight="1" x14ac:dyDescent="0.25">
      <c r="A3" s="40" t="s">
        <v>67</v>
      </c>
      <c r="B3" s="41" t="s">
        <v>68</v>
      </c>
      <c r="C3" s="41" t="s">
        <v>69</v>
      </c>
      <c r="D3" s="46" t="s">
        <v>70</v>
      </c>
      <c r="E3" s="42" t="s">
        <v>71</v>
      </c>
      <c r="F3" s="41" t="s">
        <v>72</v>
      </c>
      <c r="G3" s="41" t="s">
        <v>73</v>
      </c>
      <c r="H3" s="47" t="s">
        <v>74</v>
      </c>
    </row>
    <row r="4" spans="1:8" ht="24" customHeight="1" x14ac:dyDescent="0.25">
      <c r="A4" s="48">
        <v>2005</v>
      </c>
      <c r="B4" s="49">
        <v>252</v>
      </c>
      <c r="C4" s="49">
        <v>1095</v>
      </c>
      <c r="D4" s="49">
        <v>15444</v>
      </c>
      <c r="E4" s="50">
        <f>C4+D4</f>
        <v>16539</v>
      </c>
      <c r="F4" s="51">
        <v>241</v>
      </c>
      <c r="G4" s="51">
        <v>172</v>
      </c>
      <c r="H4" s="52">
        <f>F4+G4</f>
        <v>413</v>
      </c>
    </row>
    <row r="5" spans="1:8" ht="24" customHeight="1" x14ac:dyDescent="0.25">
      <c r="A5" s="48">
        <v>2006</v>
      </c>
      <c r="B5" s="49">
        <v>115</v>
      </c>
      <c r="C5" s="49">
        <v>875</v>
      </c>
      <c r="D5" s="49">
        <v>13246</v>
      </c>
      <c r="E5" s="50">
        <f>C5+D5</f>
        <v>14121</v>
      </c>
      <c r="F5" s="51">
        <v>192</v>
      </c>
      <c r="G5" s="51">
        <v>174</v>
      </c>
      <c r="H5" s="52">
        <f t="shared" ref="H5:H18" si="0">F5+G5</f>
        <v>366</v>
      </c>
    </row>
    <row r="6" spans="1:8" ht="24" customHeight="1" x14ac:dyDescent="0.25">
      <c r="A6" s="48">
        <v>2007</v>
      </c>
      <c r="B6" s="49">
        <v>139</v>
      </c>
      <c r="C6" s="49">
        <v>780</v>
      </c>
      <c r="D6" s="49">
        <v>8904</v>
      </c>
      <c r="E6" s="50">
        <f t="shared" ref="E6:E18" si="1">C6+D6</f>
        <v>9684</v>
      </c>
      <c r="F6" s="51">
        <v>198</v>
      </c>
      <c r="G6" s="51">
        <v>162</v>
      </c>
      <c r="H6" s="52">
        <f t="shared" si="0"/>
        <v>360</v>
      </c>
    </row>
    <row r="7" spans="1:8" ht="24" customHeight="1" x14ac:dyDescent="0.25">
      <c r="A7" s="48">
        <v>2008</v>
      </c>
      <c r="B7" s="49">
        <v>185</v>
      </c>
      <c r="C7" s="49">
        <v>1250</v>
      </c>
      <c r="D7" s="49">
        <v>12660</v>
      </c>
      <c r="E7" s="50">
        <f t="shared" si="1"/>
        <v>13910</v>
      </c>
      <c r="F7" s="51">
        <v>199</v>
      </c>
      <c r="G7" s="51">
        <v>151</v>
      </c>
      <c r="H7" s="52">
        <f t="shared" si="0"/>
        <v>350</v>
      </c>
    </row>
    <row r="8" spans="1:8" ht="24" customHeight="1" x14ac:dyDescent="0.25">
      <c r="A8" s="48">
        <v>2009</v>
      </c>
      <c r="B8" s="49">
        <v>214</v>
      </c>
      <c r="C8" s="49">
        <v>1100</v>
      </c>
      <c r="D8" s="49">
        <v>12119</v>
      </c>
      <c r="E8" s="50">
        <f t="shared" si="1"/>
        <v>13219</v>
      </c>
      <c r="F8" s="51">
        <v>190</v>
      </c>
      <c r="G8" s="51">
        <v>175</v>
      </c>
      <c r="H8" s="52">
        <f t="shared" si="0"/>
        <v>365</v>
      </c>
    </row>
    <row r="9" spans="1:8" ht="24" customHeight="1" x14ac:dyDescent="0.25">
      <c r="A9" s="48">
        <v>2010</v>
      </c>
      <c r="B9" s="49">
        <v>214</v>
      </c>
      <c r="C9" s="49">
        <v>1500</v>
      </c>
      <c r="D9" s="49">
        <v>13342</v>
      </c>
      <c r="E9" s="50">
        <f t="shared" si="1"/>
        <v>14842</v>
      </c>
      <c r="F9" s="51">
        <v>301</v>
      </c>
      <c r="G9" s="51">
        <v>285</v>
      </c>
      <c r="H9" s="52">
        <f t="shared" si="0"/>
        <v>586</v>
      </c>
    </row>
    <row r="10" spans="1:8" ht="24" customHeight="1" x14ac:dyDescent="0.25">
      <c r="A10" s="48">
        <v>2011</v>
      </c>
      <c r="B10" s="49">
        <v>280</v>
      </c>
      <c r="C10" s="53">
        <v>1426</v>
      </c>
      <c r="D10" s="53">
        <v>16187</v>
      </c>
      <c r="E10" s="50">
        <f t="shared" si="1"/>
        <v>17613</v>
      </c>
      <c r="F10" s="51">
        <v>350</v>
      </c>
      <c r="G10" s="51">
        <v>150</v>
      </c>
      <c r="H10" s="52">
        <f t="shared" si="0"/>
        <v>500</v>
      </c>
    </row>
    <row r="11" spans="1:8" ht="24" customHeight="1" x14ac:dyDescent="0.25">
      <c r="A11" s="48">
        <v>2012</v>
      </c>
      <c r="B11" s="49">
        <v>243</v>
      </c>
      <c r="C11" s="49">
        <v>1500</v>
      </c>
      <c r="D11" s="49">
        <v>17000</v>
      </c>
      <c r="E11" s="50">
        <f t="shared" si="1"/>
        <v>18500</v>
      </c>
      <c r="F11" s="51">
        <v>200</v>
      </c>
      <c r="G11" s="51">
        <v>150</v>
      </c>
      <c r="H11" s="52">
        <f t="shared" si="0"/>
        <v>350</v>
      </c>
    </row>
    <row r="12" spans="1:8" ht="24" customHeight="1" x14ac:dyDescent="0.25">
      <c r="A12" s="48">
        <v>2013</v>
      </c>
      <c r="B12" s="49">
        <v>271</v>
      </c>
      <c r="C12" s="49">
        <v>1200</v>
      </c>
      <c r="D12" s="49">
        <v>16510</v>
      </c>
      <c r="E12" s="50">
        <f t="shared" si="1"/>
        <v>17710</v>
      </c>
      <c r="F12" s="51">
        <v>199</v>
      </c>
      <c r="G12" s="51">
        <v>171</v>
      </c>
      <c r="H12" s="52">
        <f t="shared" si="0"/>
        <v>370</v>
      </c>
    </row>
    <row r="13" spans="1:8" ht="24" customHeight="1" x14ac:dyDescent="0.25">
      <c r="A13" s="48">
        <v>2014</v>
      </c>
      <c r="B13" s="49">
        <v>287</v>
      </c>
      <c r="C13" s="49">
        <v>1195</v>
      </c>
      <c r="D13" s="49">
        <v>17800</v>
      </c>
      <c r="E13" s="50">
        <f t="shared" si="1"/>
        <v>18995</v>
      </c>
      <c r="F13" s="51">
        <v>187</v>
      </c>
      <c r="G13" s="51">
        <v>145</v>
      </c>
      <c r="H13" s="52">
        <f t="shared" si="0"/>
        <v>332</v>
      </c>
    </row>
    <row r="14" spans="1:8" ht="24" customHeight="1" x14ac:dyDescent="0.25">
      <c r="A14" s="48">
        <v>2015</v>
      </c>
      <c r="B14" s="49">
        <v>241</v>
      </c>
      <c r="C14" s="49">
        <v>1073</v>
      </c>
      <c r="D14" s="49">
        <v>16180</v>
      </c>
      <c r="E14" s="50">
        <f t="shared" si="1"/>
        <v>17253</v>
      </c>
      <c r="F14" s="51">
        <v>178</v>
      </c>
      <c r="G14" s="51">
        <v>136</v>
      </c>
      <c r="H14" s="52">
        <f t="shared" si="0"/>
        <v>314</v>
      </c>
    </row>
    <row r="15" spans="1:8" ht="24" customHeight="1" x14ac:dyDescent="0.25">
      <c r="A15" s="48">
        <v>2016</v>
      </c>
      <c r="B15" s="49">
        <v>217</v>
      </c>
      <c r="C15" s="49">
        <v>923</v>
      </c>
      <c r="D15" s="49">
        <v>17984</v>
      </c>
      <c r="E15" s="50">
        <f t="shared" si="1"/>
        <v>18907</v>
      </c>
      <c r="F15" s="16">
        <v>141</v>
      </c>
      <c r="G15" s="16">
        <v>104</v>
      </c>
      <c r="H15" s="52">
        <f t="shared" si="0"/>
        <v>245</v>
      </c>
    </row>
    <row r="16" spans="1:8" ht="24.6" customHeight="1" x14ac:dyDescent="0.25">
      <c r="A16" s="54">
        <v>2017</v>
      </c>
      <c r="B16" s="55">
        <v>247</v>
      </c>
      <c r="C16" s="55">
        <v>0</v>
      </c>
      <c r="D16" s="55">
        <v>23173</v>
      </c>
      <c r="E16" s="50">
        <f t="shared" si="1"/>
        <v>23173</v>
      </c>
      <c r="F16" s="56">
        <v>135</v>
      </c>
      <c r="G16" s="56">
        <v>163</v>
      </c>
      <c r="H16" s="52">
        <f t="shared" si="0"/>
        <v>298</v>
      </c>
    </row>
    <row r="17" spans="1:8" ht="24" customHeight="1" x14ac:dyDescent="0.25">
      <c r="A17" s="54">
        <v>2018</v>
      </c>
      <c r="B17" s="57">
        <v>300</v>
      </c>
      <c r="C17" s="58">
        <v>0</v>
      </c>
      <c r="D17" s="58">
        <v>23745</v>
      </c>
      <c r="E17" s="50">
        <f t="shared" si="1"/>
        <v>23745</v>
      </c>
      <c r="F17" s="56">
        <v>214</v>
      </c>
      <c r="G17" s="56">
        <v>172</v>
      </c>
      <c r="H17" s="52">
        <f t="shared" si="0"/>
        <v>386</v>
      </c>
    </row>
    <row r="18" spans="1:8" ht="24" customHeight="1" thickBot="1" x14ac:dyDescent="0.3">
      <c r="A18" s="59">
        <v>2019</v>
      </c>
      <c r="B18" s="60">
        <v>872</v>
      </c>
      <c r="C18" s="60">
        <v>0</v>
      </c>
      <c r="D18" s="60">
        <v>27025</v>
      </c>
      <c r="E18" s="61">
        <f t="shared" si="1"/>
        <v>27025</v>
      </c>
      <c r="F18" s="62">
        <v>272</v>
      </c>
      <c r="G18" s="62">
        <v>376</v>
      </c>
      <c r="H18" s="63">
        <f t="shared" si="0"/>
        <v>648</v>
      </c>
    </row>
  </sheetData>
  <mergeCells count="1">
    <mergeCell ref="F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K15" sqref="K15"/>
    </sheetView>
  </sheetViews>
  <sheetFormatPr defaultRowHeight="15" x14ac:dyDescent="0.25"/>
  <sheetData>
    <row r="2" spans="1:9" ht="20.25" x14ac:dyDescent="0.3">
      <c r="A2" s="64" t="s">
        <v>75</v>
      </c>
      <c r="B2" s="65"/>
      <c r="C2" s="65"/>
      <c r="D2" s="65"/>
      <c r="E2" s="65"/>
    </row>
    <row r="3" spans="1:9" ht="20.25" x14ac:dyDescent="0.3">
      <c r="A3" s="64" t="s">
        <v>76</v>
      </c>
      <c r="B3" s="65"/>
      <c r="C3" s="65"/>
      <c r="D3" s="65"/>
      <c r="E3" s="65"/>
    </row>
    <row r="4" spans="1:9" ht="15.75" thickBot="1" x14ac:dyDescent="0.3"/>
    <row r="5" spans="1:9" ht="25.5" customHeight="1" x14ac:dyDescent="0.25">
      <c r="A5" s="66" t="s">
        <v>77</v>
      </c>
      <c r="B5" s="67" t="s">
        <v>78</v>
      </c>
      <c r="C5" s="68" t="s">
        <v>79</v>
      </c>
      <c r="D5" s="68"/>
      <c r="E5" s="68"/>
      <c r="F5" s="69"/>
      <c r="G5" s="70" t="s">
        <v>80</v>
      </c>
      <c r="H5" s="68"/>
      <c r="I5" s="71"/>
    </row>
    <row r="6" spans="1:9" ht="35.25" customHeight="1" x14ac:dyDescent="0.25">
      <c r="A6" s="72"/>
      <c r="B6" s="73"/>
      <c r="C6" s="74" t="s">
        <v>81</v>
      </c>
      <c r="D6" s="75" t="s">
        <v>82</v>
      </c>
      <c r="E6" s="75" t="s">
        <v>83</v>
      </c>
      <c r="F6" s="76"/>
      <c r="G6" s="77" t="s">
        <v>11</v>
      </c>
      <c r="H6" s="78" t="s">
        <v>40</v>
      </c>
      <c r="I6" s="79" t="s">
        <v>53</v>
      </c>
    </row>
    <row r="7" spans="1:9" s="87" customFormat="1" ht="25.5" customHeight="1" thickBot="1" x14ac:dyDescent="0.3">
      <c r="A7" s="80"/>
      <c r="B7" s="81"/>
      <c r="C7" s="82" t="s">
        <v>84</v>
      </c>
      <c r="D7" s="82" t="s">
        <v>85</v>
      </c>
      <c r="E7" s="82" t="s">
        <v>86</v>
      </c>
      <c r="F7" s="83" t="s">
        <v>71</v>
      </c>
      <c r="G7" s="84" t="s">
        <v>87</v>
      </c>
      <c r="H7" s="85" t="s">
        <v>88</v>
      </c>
      <c r="I7" s="86" t="s">
        <v>86</v>
      </c>
    </row>
    <row r="8" spans="1:9" ht="25.5" customHeight="1" x14ac:dyDescent="0.25">
      <c r="A8" s="88">
        <v>1</v>
      </c>
      <c r="B8" s="89" t="s">
        <v>30</v>
      </c>
      <c r="C8" s="90">
        <v>290.2001108563079</v>
      </c>
      <c r="D8" s="90">
        <v>363.25650406572885</v>
      </c>
      <c r="E8" s="91">
        <v>74.924494472947032</v>
      </c>
      <c r="F8" s="92">
        <f>SUM(C8:E8)</f>
        <v>728.38110939498381</v>
      </c>
      <c r="G8" s="93">
        <v>1157.445234981154</v>
      </c>
      <c r="H8" s="94">
        <v>15434.091875150567</v>
      </c>
      <c r="I8" s="95">
        <v>4765.9862938664583</v>
      </c>
    </row>
    <row r="9" spans="1:9" ht="25.5" customHeight="1" x14ac:dyDescent="0.25">
      <c r="A9" s="96">
        <v>2</v>
      </c>
      <c r="B9" s="97" t="s">
        <v>31</v>
      </c>
      <c r="C9" s="98">
        <v>396.77865901918801</v>
      </c>
      <c r="D9" s="98">
        <v>323.83032121204934</v>
      </c>
      <c r="E9" s="99">
        <v>129.83172219052625</v>
      </c>
      <c r="F9" s="100">
        <f t="shared" ref="F9:F16" si="0">SUM(C9:E9)</f>
        <v>850.44070242176372</v>
      </c>
      <c r="G9" s="101">
        <v>1691.1063103336758</v>
      </c>
      <c r="H9" s="102">
        <v>15042.026948236564</v>
      </c>
      <c r="I9" s="103">
        <v>9006.7201129281057</v>
      </c>
    </row>
    <row r="10" spans="1:9" ht="25.5" customHeight="1" x14ac:dyDescent="0.25">
      <c r="A10" s="96">
        <v>3</v>
      </c>
      <c r="B10" s="97" t="s">
        <v>32</v>
      </c>
      <c r="C10" s="98">
        <v>236.7433384744954</v>
      </c>
      <c r="D10" s="98">
        <v>211.88045419685136</v>
      </c>
      <c r="E10" s="99">
        <v>165.70378378609817</v>
      </c>
      <c r="F10" s="100">
        <f t="shared" si="0"/>
        <v>614.32757645744493</v>
      </c>
      <c r="G10" s="101">
        <v>765.96060227067824</v>
      </c>
      <c r="H10" s="102">
        <v>9009.2808814794516</v>
      </c>
      <c r="I10" s="103">
        <v>10575.702583733482</v>
      </c>
    </row>
    <row r="11" spans="1:9" ht="25.5" customHeight="1" x14ac:dyDescent="0.25">
      <c r="A11" s="96">
        <v>4</v>
      </c>
      <c r="B11" s="97" t="s">
        <v>33</v>
      </c>
      <c r="C11" s="98">
        <v>530.85174300615927</v>
      </c>
      <c r="D11" s="98">
        <v>464.7117421093709</v>
      </c>
      <c r="E11" s="99">
        <v>135.36021806356726</v>
      </c>
      <c r="F11" s="100">
        <f t="shared" si="0"/>
        <v>1130.9237031790974</v>
      </c>
      <c r="G11" s="101">
        <v>2256.3304418006301</v>
      </c>
      <c r="H11" s="102">
        <v>20913.998756947974</v>
      </c>
      <c r="I11" s="103">
        <v>9178.1264392371759</v>
      </c>
    </row>
    <row r="12" spans="1:9" ht="25.5" customHeight="1" x14ac:dyDescent="0.25">
      <c r="A12" s="96">
        <v>5</v>
      </c>
      <c r="B12" s="97" t="s">
        <v>34</v>
      </c>
      <c r="C12" s="98">
        <v>255.09370782640457</v>
      </c>
      <c r="D12" s="98">
        <v>287.82003118497835</v>
      </c>
      <c r="E12" s="99">
        <v>67.546974330539911</v>
      </c>
      <c r="F12" s="100">
        <f t="shared" si="0"/>
        <v>610.46071334192277</v>
      </c>
      <c r="G12" s="101">
        <v>1227.6487775141595</v>
      </c>
      <c r="H12" s="102">
        <v>12817.482928882209</v>
      </c>
      <c r="I12" s="103">
        <v>4468.5658304289818</v>
      </c>
    </row>
    <row r="13" spans="1:9" ht="25.5" customHeight="1" x14ac:dyDescent="0.25">
      <c r="A13" s="96">
        <v>6</v>
      </c>
      <c r="B13" s="97" t="s">
        <v>35</v>
      </c>
      <c r="C13" s="98">
        <v>1256.8141913831416</v>
      </c>
      <c r="D13" s="98">
        <v>819.02741129126457</v>
      </c>
      <c r="E13" s="99">
        <v>329.32571238344588</v>
      </c>
      <c r="F13" s="100">
        <f t="shared" si="0"/>
        <v>2405.1673150578522</v>
      </c>
      <c r="G13" s="101">
        <v>5203.7377071700666</v>
      </c>
      <c r="H13" s="102">
        <v>36533.028408298458</v>
      </c>
      <c r="I13" s="103">
        <v>22630.087185168803</v>
      </c>
    </row>
    <row r="14" spans="1:9" ht="25.5" customHeight="1" x14ac:dyDescent="0.25">
      <c r="A14" s="96">
        <v>7</v>
      </c>
      <c r="B14" s="97" t="s">
        <v>36</v>
      </c>
      <c r="C14" s="98">
        <v>1861.3589829124005</v>
      </c>
      <c r="D14" s="98">
        <v>589.59046437175459</v>
      </c>
      <c r="E14" s="99">
        <v>162.84045886260557</v>
      </c>
      <c r="F14" s="100">
        <f t="shared" si="0"/>
        <v>2613.7899061467606</v>
      </c>
      <c r="G14" s="101">
        <v>7421.7701188571618</v>
      </c>
      <c r="H14" s="102">
        <v>26413.015349181071</v>
      </c>
      <c r="I14" s="103">
        <v>11161.348930710434</v>
      </c>
    </row>
    <row r="15" spans="1:9" ht="25.5" customHeight="1" x14ac:dyDescent="0.25">
      <c r="A15" s="96">
        <v>8</v>
      </c>
      <c r="B15" s="97" t="s">
        <v>37</v>
      </c>
      <c r="C15" s="98">
        <v>63.15926652190236</v>
      </c>
      <c r="D15" s="98">
        <v>563.8830715680017</v>
      </c>
      <c r="E15" s="99">
        <v>91.466635910269815</v>
      </c>
      <c r="F15" s="100">
        <f t="shared" si="0"/>
        <v>718.50897400017391</v>
      </c>
      <c r="G15" s="101">
        <v>219.00080707247335</v>
      </c>
      <c r="H15" s="102">
        <v>25764.074851823712</v>
      </c>
      <c r="I15" s="103">
        <v>6136.4626239265481</v>
      </c>
    </row>
    <row r="16" spans="1:9" ht="25.5" customHeight="1" thickBot="1" x14ac:dyDescent="0.3">
      <c r="A16" s="104" t="s">
        <v>89</v>
      </c>
      <c r="B16" s="105"/>
      <c r="C16" s="106">
        <f>SUM(C8:C15)</f>
        <v>4890.9999999999991</v>
      </c>
      <c r="D16" s="106">
        <f>SUM(D8:D15)</f>
        <v>3624</v>
      </c>
      <c r="E16" s="106">
        <f>SUM(E8:E15)</f>
        <v>1156.9999999999998</v>
      </c>
      <c r="F16" s="107">
        <f t="shared" si="0"/>
        <v>9672</v>
      </c>
      <c r="G16" s="108">
        <f>SUM(G8:G15)</f>
        <v>19943</v>
      </c>
      <c r="H16" s="109">
        <f t="shared" ref="H16:I16" si="1">SUM(H8:H15)</f>
        <v>161927</v>
      </c>
      <c r="I16" s="110">
        <f t="shared" si="1"/>
        <v>77922.999999999985</v>
      </c>
    </row>
  </sheetData>
  <mergeCells count="5">
    <mergeCell ref="A5:A7"/>
    <mergeCell ref="B5:B7"/>
    <mergeCell ref="C5:F5"/>
    <mergeCell ref="G5:I5"/>
    <mergeCell ref="A16:B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4" sqref="G4"/>
    </sheetView>
  </sheetViews>
  <sheetFormatPr defaultRowHeight="15" x14ac:dyDescent="0.25"/>
  <cols>
    <col min="3" max="3" width="13.28515625" customWidth="1"/>
    <col min="4" max="4" width="14" customWidth="1"/>
    <col min="5" max="5" width="12.42578125" customWidth="1"/>
    <col min="6" max="6" width="16.5703125" customWidth="1"/>
  </cols>
  <sheetData>
    <row r="1" spans="1:7" ht="32.25" customHeight="1" thickBot="1" x14ac:dyDescent="0.3">
      <c r="A1" s="111" t="s">
        <v>90</v>
      </c>
      <c r="B1" s="111"/>
      <c r="C1" s="111"/>
      <c r="D1" s="111"/>
      <c r="E1" s="111"/>
      <c r="F1" s="112"/>
      <c r="G1" s="112"/>
    </row>
    <row r="2" spans="1:7" ht="14.45" customHeight="1" x14ac:dyDescent="0.25">
      <c r="A2" s="113" t="s">
        <v>91</v>
      </c>
      <c r="B2" s="114" t="s">
        <v>7</v>
      </c>
      <c r="C2" s="115" t="s">
        <v>92</v>
      </c>
      <c r="D2" s="116" t="s">
        <v>93</v>
      </c>
      <c r="E2" s="117" t="s">
        <v>94</v>
      </c>
      <c r="F2" s="112"/>
      <c r="G2" s="112"/>
    </row>
    <row r="3" spans="1:7" ht="24" customHeight="1" x14ac:dyDescent="0.25">
      <c r="A3" s="118"/>
      <c r="B3" s="119"/>
      <c r="C3" s="120"/>
      <c r="D3" s="121"/>
      <c r="E3" s="122"/>
      <c r="F3" s="112"/>
      <c r="G3" s="112"/>
    </row>
    <row r="4" spans="1:7" ht="20.25" customHeight="1" x14ac:dyDescent="0.25">
      <c r="A4" s="123"/>
      <c r="B4" s="124" t="s">
        <v>95</v>
      </c>
      <c r="C4" s="125" t="s">
        <v>96</v>
      </c>
      <c r="D4" s="126" t="s">
        <v>97</v>
      </c>
      <c r="E4" s="127" t="s">
        <v>98</v>
      </c>
      <c r="F4" s="112"/>
      <c r="G4" s="112"/>
    </row>
    <row r="5" spans="1:7" ht="20.25" customHeight="1" x14ac:dyDescent="0.25">
      <c r="A5" s="128">
        <v>1</v>
      </c>
      <c r="B5" s="129" t="s">
        <v>30</v>
      </c>
      <c r="C5" s="130">
        <v>9182.77804362198</v>
      </c>
      <c r="D5" s="130">
        <v>1618.4507836250693</v>
      </c>
      <c r="E5" s="131">
        <v>305.75267229237096</v>
      </c>
      <c r="F5" s="112"/>
      <c r="G5" s="112"/>
    </row>
    <row r="6" spans="1:7" ht="20.25" customHeight="1" x14ac:dyDescent="0.25">
      <c r="A6" s="128">
        <v>2</v>
      </c>
      <c r="B6" s="129" t="s">
        <v>31</v>
      </c>
      <c r="C6" s="130">
        <v>13416.664068961767</v>
      </c>
      <c r="D6" s="130">
        <v>1577.3380448044913</v>
      </c>
      <c r="E6" s="131">
        <v>577.80878360083159</v>
      </c>
      <c r="F6" s="112"/>
      <c r="G6" s="112"/>
    </row>
    <row r="7" spans="1:7" ht="20.25" customHeight="1" x14ac:dyDescent="0.25">
      <c r="A7" s="128">
        <v>3</v>
      </c>
      <c r="B7" s="129" t="s">
        <v>32</v>
      </c>
      <c r="C7" s="130">
        <v>6076.8717069582808</v>
      </c>
      <c r="D7" s="130">
        <v>944.73181969357245</v>
      </c>
      <c r="E7" s="131">
        <v>678.46383245105653</v>
      </c>
      <c r="F7" s="112"/>
      <c r="G7" s="112"/>
    </row>
    <row r="8" spans="1:7" ht="20.25" customHeight="1" x14ac:dyDescent="0.25">
      <c r="A8" s="128">
        <v>4</v>
      </c>
      <c r="B8" s="129" t="s">
        <v>33</v>
      </c>
      <c r="C8" s="130">
        <v>17900.960679543576</v>
      </c>
      <c r="D8" s="130">
        <v>2193.0851488200028</v>
      </c>
      <c r="E8" s="131">
        <v>588.80502636893652</v>
      </c>
      <c r="F8" s="112"/>
      <c r="G8" s="112"/>
    </row>
    <row r="9" spans="1:7" ht="20.25" customHeight="1" x14ac:dyDescent="0.25">
      <c r="A9" s="128">
        <v>5</v>
      </c>
      <c r="B9" s="129" t="s">
        <v>34</v>
      </c>
      <c r="C9" s="130">
        <v>9739.7491464206905</v>
      </c>
      <c r="D9" s="130">
        <v>1344.0677597461813</v>
      </c>
      <c r="E9" s="131">
        <v>286.67223523625222</v>
      </c>
      <c r="F9" s="112"/>
      <c r="G9" s="112"/>
    </row>
    <row r="10" spans="1:7" ht="20.25" customHeight="1" x14ac:dyDescent="0.25">
      <c r="A10" s="128">
        <v>6</v>
      </c>
      <c r="B10" s="129" t="s">
        <v>35</v>
      </c>
      <c r="C10" s="130">
        <v>41284.690556393471</v>
      </c>
      <c r="D10" s="130">
        <v>3830.9288900115966</v>
      </c>
      <c r="E10" s="131">
        <v>1451.7896620851204</v>
      </c>
      <c r="F10" s="112"/>
      <c r="G10" s="112"/>
    </row>
    <row r="11" spans="1:7" ht="20.25" customHeight="1" x14ac:dyDescent="0.25">
      <c r="A11" s="128">
        <v>7</v>
      </c>
      <c r="B11" s="129" t="s">
        <v>36</v>
      </c>
      <c r="C11" s="130">
        <v>58881.807650589129</v>
      </c>
      <c r="D11" s="130">
        <v>2769.7233977600681</v>
      </c>
      <c r="E11" s="131">
        <v>716.03484599696435</v>
      </c>
      <c r="F11" s="112"/>
      <c r="G11" s="112"/>
    </row>
    <row r="12" spans="1:7" ht="20.25" customHeight="1" x14ac:dyDescent="0.25">
      <c r="A12" s="128">
        <v>8</v>
      </c>
      <c r="B12" s="129" t="s">
        <v>37</v>
      </c>
      <c r="C12" s="130">
        <v>1737.4781475110969</v>
      </c>
      <c r="D12" s="130">
        <v>2701.6741555390186</v>
      </c>
      <c r="E12" s="131">
        <v>393.67294196846649</v>
      </c>
      <c r="F12" s="112"/>
      <c r="G12" s="112"/>
    </row>
    <row r="13" spans="1:7" ht="20.25" customHeight="1" thickBot="1" x14ac:dyDescent="0.3">
      <c r="A13" s="132" t="s">
        <v>89</v>
      </c>
      <c r="B13" s="133"/>
      <c r="C13" s="134">
        <f>SUM(C5:C12)</f>
        <v>158221</v>
      </c>
      <c r="D13" s="134">
        <f t="shared" ref="D13:E13" si="0">SUM(D5:D12)</f>
        <v>16980</v>
      </c>
      <c r="E13" s="134">
        <f t="shared" si="0"/>
        <v>4998.9999999999991</v>
      </c>
      <c r="F13" s="112"/>
      <c r="G13" s="112"/>
    </row>
    <row r="14" spans="1:7" x14ac:dyDescent="0.25">
      <c r="A14" s="112"/>
      <c r="B14" s="112"/>
      <c r="C14" s="112"/>
      <c r="D14" s="112"/>
      <c r="E14" s="112"/>
      <c r="F14" s="112"/>
      <c r="G14" s="112"/>
    </row>
    <row r="15" spans="1:7" x14ac:dyDescent="0.25">
      <c r="A15" s="112"/>
      <c r="B15" s="112"/>
      <c r="C15" s="112"/>
      <c r="D15" s="112"/>
      <c r="E15" s="112"/>
      <c r="F15" s="112"/>
      <c r="G15" s="112"/>
    </row>
    <row r="16" spans="1:7" ht="15.75" thickBot="1" x14ac:dyDescent="0.3">
      <c r="A16" s="135" t="s">
        <v>99</v>
      </c>
      <c r="B16" s="135"/>
      <c r="C16" s="135"/>
      <c r="D16" s="135"/>
      <c r="E16" s="135"/>
      <c r="F16" s="135"/>
      <c r="G16" s="112"/>
    </row>
    <row r="17" spans="1:9" ht="63.75" x14ac:dyDescent="0.25">
      <c r="A17" s="136" t="s">
        <v>100</v>
      </c>
      <c r="B17" s="137" t="s">
        <v>101</v>
      </c>
      <c r="C17" s="137" t="s">
        <v>102</v>
      </c>
      <c r="D17" s="137" t="s">
        <v>103</v>
      </c>
      <c r="E17" s="137" t="s">
        <v>104</v>
      </c>
      <c r="F17" s="138" t="s">
        <v>105</v>
      </c>
      <c r="G17" s="112"/>
    </row>
    <row r="18" spans="1:9" x14ac:dyDescent="0.25">
      <c r="A18" s="139">
        <v>2019</v>
      </c>
      <c r="B18" s="58" t="s">
        <v>106</v>
      </c>
      <c r="C18" s="140">
        <v>14125566</v>
      </c>
      <c r="D18" s="140">
        <v>1545556</v>
      </c>
      <c r="E18" s="140">
        <v>1701393</v>
      </c>
      <c r="F18" s="141">
        <f>SUM(C18:E18)</f>
        <v>17372515</v>
      </c>
      <c r="G18" s="112"/>
      <c r="H18" s="142"/>
      <c r="I18" s="142"/>
    </row>
    <row r="19" spans="1:9" x14ac:dyDescent="0.25">
      <c r="A19" s="139"/>
      <c r="B19" s="58" t="s">
        <v>107</v>
      </c>
      <c r="C19" s="143">
        <v>120042925</v>
      </c>
      <c r="D19" s="140">
        <v>665183</v>
      </c>
      <c r="E19" s="140">
        <v>664223</v>
      </c>
      <c r="F19" s="141">
        <f>SUM(C19:E19)</f>
        <v>121372331</v>
      </c>
      <c r="G19" s="112"/>
      <c r="H19" s="142"/>
      <c r="I19" s="142"/>
    </row>
    <row r="20" spans="1:9" x14ac:dyDescent="0.25">
      <c r="A20" s="144"/>
      <c r="B20" s="58" t="s">
        <v>108</v>
      </c>
      <c r="C20" s="143">
        <v>5235781</v>
      </c>
      <c r="D20" s="140">
        <v>79395</v>
      </c>
      <c r="E20" s="140">
        <v>256084</v>
      </c>
      <c r="F20" s="141">
        <f>SUM(C20:E20)</f>
        <v>5571260</v>
      </c>
      <c r="G20" s="112"/>
    </row>
    <row r="21" spans="1:9" x14ac:dyDescent="0.25">
      <c r="A21" s="145" t="s">
        <v>109</v>
      </c>
      <c r="B21" s="146"/>
      <c r="C21" s="147">
        <f>SUM(C18:C20)</f>
        <v>139404272</v>
      </c>
      <c r="D21" s="147">
        <f t="shared" ref="D21:F21" si="1">SUM(D18:D20)</f>
        <v>2290134</v>
      </c>
      <c r="E21" s="147">
        <f t="shared" si="1"/>
        <v>2621700</v>
      </c>
      <c r="F21" s="148">
        <f t="shared" si="1"/>
        <v>144316106</v>
      </c>
      <c r="G21" s="112"/>
    </row>
    <row r="22" spans="1:9" ht="15.75" thickBot="1" x14ac:dyDescent="0.3">
      <c r="A22" s="149" t="s">
        <v>110</v>
      </c>
      <c r="B22" s="150"/>
      <c r="C22" s="151"/>
      <c r="D22" s="151"/>
      <c r="E22" s="151"/>
      <c r="F22" s="152"/>
      <c r="G22" s="112"/>
    </row>
    <row r="23" spans="1:9" x14ac:dyDescent="0.25">
      <c r="A23" s="112"/>
      <c r="B23" s="112"/>
      <c r="C23" s="112"/>
      <c r="D23" s="112"/>
      <c r="E23" s="112"/>
      <c r="F23" s="112"/>
      <c r="G23" s="112"/>
    </row>
    <row r="24" spans="1:9" ht="48" customHeight="1" thickBot="1" x14ac:dyDescent="0.3">
      <c r="A24" s="153" t="s">
        <v>111</v>
      </c>
      <c r="B24" s="112"/>
      <c r="C24" s="112"/>
      <c r="D24" s="112"/>
      <c r="E24" s="112"/>
      <c r="F24" s="112"/>
      <c r="G24" s="112"/>
    </row>
    <row r="25" spans="1:9" ht="42" customHeight="1" thickBot="1" x14ac:dyDescent="0.3">
      <c r="A25" s="154" t="s">
        <v>112</v>
      </c>
      <c r="B25" s="155" t="s">
        <v>113</v>
      </c>
      <c r="C25" s="112"/>
      <c r="D25" s="112"/>
      <c r="E25" s="112"/>
      <c r="F25" s="112"/>
      <c r="G25" s="112"/>
    </row>
    <row r="26" spans="1:9" ht="42" customHeight="1" thickBot="1" x14ac:dyDescent="0.3">
      <c r="A26" s="154">
        <v>132</v>
      </c>
      <c r="B26" s="154">
        <v>78</v>
      </c>
      <c r="C26" s="112"/>
      <c r="D26" s="112"/>
      <c r="E26" s="112"/>
      <c r="F26" s="112"/>
      <c r="G26" s="112"/>
    </row>
    <row r="27" spans="1:9" x14ac:dyDescent="0.25">
      <c r="A27" s="112"/>
      <c r="B27" s="112"/>
      <c r="C27" s="112"/>
      <c r="D27" s="112"/>
      <c r="E27" s="112"/>
      <c r="F27" s="112"/>
      <c r="G27" s="112"/>
    </row>
    <row r="28" spans="1:9" x14ac:dyDescent="0.25">
      <c r="A28" s="112"/>
      <c r="B28" s="112"/>
      <c r="C28" s="112"/>
      <c r="D28" s="112"/>
      <c r="E28" s="112"/>
      <c r="F28" s="112"/>
      <c r="G28" s="112"/>
    </row>
    <row r="29" spans="1:9" ht="15" customHeight="1" thickBot="1" x14ac:dyDescent="0.3">
      <c r="A29" s="156" t="s">
        <v>114</v>
      </c>
      <c r="B29" s="157"/>
      <c r="C29" s="157"/>
      <c r="D29" s="157"/>
      <c r="E29" s="157"/>
      <c r="F29" s="157"/>
      <c r="G29" s="112"/>
    </row>
    <row r="30" spans="1:9" ht="15" customHeight="1" x14ac:dyDescent="0.25">
      <c r="A30" s="158" t="s">
        <v>115</v>
      </c>
      <c r="B30" s="159"/>
      <c r="C30" s="160"/>
      <c r="D30" s="158" t="s">
        <v>116</v>
      </c>
      <c r="E30" s="159"/>
      <c r="F30" s="160"/>
      <c r="G30" s="158" t="s">
        <v>117</v>
      </c>
      <c r="H30" s="159"/>
      <c r="I30" s="160"/>
    </row>
    <row r="31" spans="1:9" ht="132.75" x14ac:dyDescent="0.25">
      <c r="A31" s="161" t="s">
        <v>118</v>
      </c>
      <c r="B31" s="162" t="s">
        <v>119</v>
      </c>
      <c r="C31" s="163" t="s">
        <v>120</v>
      </c>
      <c r="D31" s="164" t="s">
        <v>121</v>
      </c>
      <c r="E31" s="165" t="s">
        <v>122</v>
      </c>
      <c r="F31" s="163" t="s">
        <v>120</v>
      </c>
      <c r="G31" s="164" t="s">
        <v>123</v>
      </c>
      <c r="H31" s="165" t="s">
        <v>118</v>
      </c>
      <c r="I31" s="163" t="s">
        <v>120</v>
      </c>
    </row>
    <row r="32" spans="1:9" ht="22.9" customHeight="1" thickBot="1" x14ac:dyDescent="0.3">
      <c r="A32" s="166">
        <v>267</v>
      </c>
      <c r="B32" s="167">
        <v>394</v>
      </c>
      <c r="C32" s="168">
        <v>62</v>
      </c>
      <c r="D32" s="166">
        <v>41</v>
      </c>
      <c r="E32" s="167">
        <v>10</v>
      </c>
      <c r="F32" s="168">
        <v>19</v>
      </c>
      <c r="G32" s="166">
        <v>293</v>
      </c>
      <c r="H32" s="167">
        <v>23</v>
      </c>
      <c r="I32" s="168">
        <v>28</v>
      </c>
    </row>
    <row r="33" spans="1:7" x14ac:dyDescent="0.25">
      <c r="A33" s="112"/>
      <c r="B33" s="112"/>
      <c r="C33" s="112"/>
      <c r="D33" s="112"/>
      <c r="E33" s="112"/>
      <c r="F33" s="112"/>
      <c r="G33" s="112"/>
    </row>
  </sheetData>
  <mergeCells count="18">
    <mergeCell ref="A30:C30"/>
    <mergeCell ref="D30:F30"/>
    <mergeCell ref="G30:I30"/>
    <mergeCell ref="A13:B13"/>
    <mergeCell ref="A16:F16"/>
    <mergeCell ref="A18:A19"/>
    <mergeCell ref="A21:B21"/>
    <mergeCell ref="C21:C22"/>
    <mergeCell ref="D21:D22"/>
    <mergeCell ref="E21:E22"/>
    <mergeCell ref="F21:F22"/>
    <mergeCell ref="A22:B22"/>
    <mergeCell ref="A1:E1"/>
    <mergeCell ref="A2:A4"/>
    <mergeCell ref="B2:B3"/>
    <mergeCell ref="C2:C3"/>
    <mergeCell ref="D2:D3"/>
    <mergeCell ref="E2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J19" sqref="J19"/>
    </sheetView>
  </sheetViews>
  <sheetFormatPr defaultRowHeight="15" x14ac:dyDescent="0.25"/>
  <cols>
    <col min="3" max="3" width="12.5703125" customWidth="1"/>
    <col min="4" max="4" width="13.140625" customWidth="1"/>
    <col min="5" max="5" width="14.28515625" customWidth="1"/>
  </cols>
  <sheetData>
    <row r="1" spans="1:8" ht="15.75" x14ac:dyDescent="0.25">
      <c r="A1" s="169" t="s">
        <v>124</v>
      </c>
      <c r="B1" s="169"/>
      <c r="C1" s="169"/>
      <c r="D1" s="169"/>
      <c r="E1" s="169"/>
    </row>
    <row r="2" spans="1:8" ht="16.5" thickBot="1" x14ac:dyDescent="0.3">
      <c r="A2" s="170" t="s">
        <v>125</v>
      </c>
      <c r="B2" s="170"/>
      <c r="C2" s="170"/>
      <c r="D2" s="170"/>
      <c r="E2" s="170"/>
    </row>
    <row r="3" spans="1:8" ht="29.25" x14ac:dyDescent="0.25">
      <c r="A3" s="171" t="s">
        <v>126</v>
      </c>
      <c r="B3" s="172" t="s">
        <v>127</v>
      </c>
      <c r="C3" s="172" t="s">
        <v>128</v>
      </c>
      <c r="D3" s="172" t="s">
        <v>21</v>
      </c>
      <c r="E3" s="173" t="s">
        <v>129</v>
      </c>
    </row>
    <row r="4" spans="1:8" x14ac:dyDescent="0.25">
      <c r="A4" s="174"/>
      <c r="B4" s="175" t="s">
        <v>130</v>
      </c>
      <c r="C4" s="175" t="s">
        <v>130</v>
      </c>
      <c r="D4" s="176" t="s">
        <v>71</v>
      </c>
      <c r="E4" s="177" t="s">
        <v>131</v>
      </c>
    </row>
    <row r="5" spans="1:8" x14ac:dyDescent="0.25">
      <c r="A5" s="174"/>
      <c r="B5" s="176" t="s">
        <v>132</v>
      </c>
      <c r="C5" s="176" t="s">
        <v>133</v>
      </c>
      <c r="D5" s="176" t="s">
        <v>134</v>
      </c>
      <c r="E5" s="177" t="s">
        <v>135</v>
      </c>
    </row>
    <row r="6" spans="1:8" ht="16.5" thickBot="1" x14ac:dyDescent="0.3">
      <c r="A6" s="178"/>
      <c r="B6" s="179">
        <f>313326</f>
        <v>313326</v>
      </c>
      <c r="C6" s="179">
        <v>11378915</v>
      </c>
      <c r="D6" s="180">
        <f>SUM(B6:C6)</f>
        <v>11692241</v>
      </c>
      <c r="E6" s="181">
        <v>7353555</v>
      </c>
    </row>
    <row r="9" spans="1:8" ht="15.75" x14ac:dyDescent="0.25">
      <c r="A9" s="182" t="s">
        <v>136</v>
      </c>
    </row>
    <row r="10" spans="1:8" ht="16.5" thickBot="1" x14ac:dyDescent="0.3">
      <c r="B10" s="183">
        <v>2013</v>
      </c>
      <c r="C10" s="183">
        <v>2014</v>
      </c>
      <c r="D10" s="184">
        <v>2015</v>
      </c>
      <c r="E10" s="184">
        <v>2016</v>
      </c>
      <c r="F10" s="184">
        <v>2017</v>
      </c>
      <c r="G10" s="184">
        <v>2018</v>
      </c>
      <c r="H10" s="184">
        <v>2019</v>
      </c>
    </row>
    <row r="11" spans="1:8" ht="22.5" x14ac:dyDescent="0.3">
      <c r="A11" s="185"/>
      <c r="B11" s="186" t="s">
        <v>137</v>
      </c>
      <c r="C11" s="186" t="s">
        <v>137</v>
      </c>
      <c r="D11" s="186" t="s">
        <v>137</v>
      </c>
      <c r="E11" s="186" t="s">
        <v>137</v>
      </c>
      <c r="F11" s="186" t="s">
        <v>137</v>
      </c>
      <c r="G11" s="187" t="s">
        <v>137</v>
      </c>
      <c r="H11" s="187" t="s">
        <v>137</v>
      </c>
    </row>
    <row r="12" spans="1:8" ht="15.75" x14ac:dyDescent="0.25">
      <c r="A12" s="188" t="s">
        <v>138</v>
      </c>
      <c r="B12" s="189" t="s">
        <v>133</v>
      </c>
      <c r="C12" s="189" t="s">
        <v>133</v>
      </c>
      <c r="D12" s="189" t="s">
        <v>133</v>
      </c>
      <c r="E12" s="189" t="s">
        <v>133</v>
      </c>
      <c r="F12" s="189" t="s">
        <v>133</v>
      </c>
      <c r="G12" s="190" t="s">
        <v>133</v>
      </c>
      <c r="H12" s="190" t="s">
        <v>133</v>
      </c>
    </row>
    <row r="13" spans="1:8" ht="15.75" x14ac:dyDescent="0.25">
      <c r="A13" s="188"/>
      <c r="B13" s="189" t="s">
        <v>139</v>
      </c>
      <c r="C13" s="189" t="s">
        <v>139</v>
      </c>
      <c r="D13" s="189" t="s">
        <v>139</v>
      </c>
      <c r="E13" s="189" t="s">
        <v>139</v>
      </c>
      <c r="F13" s="189" t="s">
        <v>139</v>
      </c>
      <c r="G13" s="190" t="s">
        <v>139</v>
      </c>
      <c r="H13" s="190" t="s">
        <v>139</v>
      </c>
    </row>
    <row r="14" spans="1:8" ht="15.75" x14ac:dyDescent="0.25">
      <c r="A14" s="188"/>
      <c r="B14" s="191" t="s">
        <v>140</v>
      </c>
      <c r="C14" s="191" t="s">
        <v>140</v>
      </c>
      <c r="D14" s="191" t="s">
        <v>140</v>
      </c>
      <c r="E14" s="191" t="s">
        <v>140</v>
      </c>
      <c r="F14" s="191" t="s">
        <v>140</v>
      </c>
      <c r="G14" s="192" t="s">
        <v>140</v>
      </c>
      <c r="H14" s="192" t="s">
        <v>140</v>
      </c>
    </row>
    <row r="15" spans="1:8" ht="19.5" thickBot="1" x14ac:dyDescent="0.35">
      <c r="A15" s="193"/>
      <c r="B15" s="194">
        <v>12845</v>
      </c>
      <c r="C15" s="195">
        <v>13047</v>
      </c>
      <c r="D15" s="195">
        <v>14251</v>
      </c>
      <c r="E15" s="195">
        <v>15531</v>
      </c>
      <c r="F15" s="195">
        <v>15657</v>
      </c>
      <c r="G15" s="195">
        <v>16316</v>
      </c>
      <c r="H15" s="195">
        <v>17198</v>
      </c>
    </row>
  </sheetData>
  <mergeCells count="4">
    <mergeCell ref="A1:E1"/>
    <mergeCell ref="A2:E2"/>
    <mergeCell ref="A3:A6"/>
    <mergeCell ref="A12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Hellim-Peynir ve Yoğurt Üretimi</vt:lpstr>
      <vt:lpstr>Sığır Sayısı</vt:lpstr>
      <vt:lpstr>Arıcılık</vt:lpstr>
      <vt:lpstr>Et ve Yavru Üretimi</vt:lpstr>
      <vt:lpstr>Süt Üretimi</vt:lpstr>
      <vt:lpstr>Civciv ve Yumurta Üretimi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2020-11-20T14:52:26Z</dcterms:modified>
</cp:coreProperties>
</file>